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state="hidden" r:id="rId3"/>
  </sheets>
  <calcPr calcId="144525"/>
</workbook>
</file>

<file path=xl/calcChain.xml><?xml version="1.0" encoding="utf-8"?>
<calcChain xmlns="http://schemas.openxmlformats.org/spreadsheetml/2006/main">
  <c r="V36" i="1" l="1"/>
  <c r="V135" i="1"/>
  <c r="V55" i="1"/>
  <c r="Y8" i="1" l="1"/>
  <c r="X8" i="1"/>
  <c r="V174" i="1"/>
  <c r="G174" i="1"/>
  <c r="F174" i="1"/>
  <c r="E174" i="1"/>
  <c r="D174" i="1"/>
  <c r="V155" i="1" l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G155" i="1"/>
  <c r="F155" i="1"/>
  <c r="E155" i="1"/>
  <c r="D155" i="1"/>
  <c r="V117" i="1"/>
  <c r="G117" i="1"/>
  <c r="F117" i="1"/>
  <c r="E117" i="1"/>
  <c r="D117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G16" i="1"/>
  <c r="F16" i="1"/>
  <c r="E16" i="1"/>
  <c r="D16" i="1"/>
  <c r="X7" i="1" l="1"/>
  <c r="Y7" i="1" s="1"/>
  <c r="I109" i="1"/>
  <c r="I110" i="1" s="1"/>
  <c r="J109" i="1"/>
  <c r="J110" i="1" s="1"/>
  <c r="K109" i="1"/>
  <c r="K110" i="1" s="1"/>
  <c r="L109" i="1"/>
  <c r="L110" i="1" s="1"/>
  <c r="M109" i="1"/>
  <c r="M110" i="1" s="1"/>
  <c r="N109" i="1"/>
  <c r="N110" i="1" s="1"/>
  <c r="O109" i="1"/>
  <c r="O110" i="1" s="1"/>
  <c r="P109" i="1"/>
  <c r="P110" i="1" s="1"/>
  <c r="Q109" i="1"/>
  <c r="Q110" i="1" s="1"/>
  <c r="R109" i="1"/>
  <c r="R110" i="1" s="1"/>
  <c r="S109" i="1"/>
  <c r="S110" i="1" s="1"/>
  <c r="T109" i="1"/>
  <c r="T110" i="1" s="1"/>
  <c r="U109" i="1"/>
  <c r="U110" i="1" s="1"/>
  <c r="E107" i="1"/>
  <c r="E108" i="1" s="1"/>
  <c r="F107" i="1"/>
  <c r="F108" i="1" s="1"/>
  <c r="G107" i="1"/>
  <c r="G108" i="1" s="1"/>
  <c r="I107" i="1"/>
  <c r="I108" i="1" s="1"/>
  <c r="J107" i="1"/>
  <c r="J108" i="1" s="1"/>
  <c r="K107" i="1"/>
  <c r="K108" i="1" s="1"/>
  <c r="L107" i="1"/>
  <c r="L108" i="1" s="1"/>
  <c r="M107" i="1"/>
  <c r="M108" i="1" s="1"/>
  <c r="N107" i="1"/>
  <c r="N108" i="1" s="1"/>
  <c r="O107" i="1"/>
  <c r="O108" i="1" s="1"/>
  <c r="P107" i="1"/>
  <c r="P108" i="1" s="1"/>
  <c r="Q107" i="1"/>
  <c r="Q108" i="1" s="1"/>
  <c r="R107" i="1"/>
  <c r="R108" i="1" s="1"/>
  <c r="S107" i="1"/>
  <c r="S108" i="1" s="1"/>
  <c r="T107" i="1"/>
  <c r="T108" i="1" s="1"/>
  <c r="U107" i="1"/>
  <c r="U108" i="1" s="1"/>
  <c r="V107" i="1"/>
  <c r="V108" i="1" s="1"/>
  <c r="D107" i="1"/>
  <c r="D108" i="1" s="1"/>
  <c r="G197" i="1" l="1"/>
  <c r="F197" i="1"/>
  <c r="E197" i="1"/>
  <c r="D197" i="1"/>
  <c r="G178" i="1"/>
  <c r="F178" i="1"/>
  <c r="E178" i="1"/>
  <c r="D178" i="1"/>
  <c r="I206" i="1" l="1"/>
  <c r="J206" i="1"/>
  <c r="K206" i="1"/>
  <c r="L206" i="1"/>
  <c r="M206" i="1"/>
  <c r="N206" i="1"/>
  <c r="O206" i="1"/>
  <c r="P206" i="1"/>
  <c r="Q206" i="1"/>
  <c r="R206" i="1"/>
  <c r="S206" i="1"/>
  <c r="T206" i="1"/>
  <c r="U206" i="1"/>
  <c r="E166" i="1"/>
  <c r="F166" i="1"/>
  <c r="G166" i="1"/>
  <c r="E204" i="1"/>
  <c r="F204" i="1"/>
  <c r="G204" i="1"/>
  <c r="D204" i="1"/>
  <c r="E201" i="1"/>
  <c r="F201" i="1"/>
  <c r="G201" i="1"/>
  <c r="D201" i="1"/>
  <c r="E194" i="1"/>
  <c r="F194" i="1"/>
  <c r="G194" i="1"/>
  <c r="D194" i="1"/>
  <c r="E185" i="1"/>
  <c r="F185" i="1"/>
  <c r="G185" i="1"/>
  <c r="D185" i="1"/>
  <c r="G205" i="1" l="1"/>
  <c r="E205" i="1"/>
  <c r="D205" i="1"/>
  <c r="F205" i="1"/>
  <c r="D166" i="1"/>
  <c r="E163" i="1"/>
  <c r="E167" i="1" s="1"/>
  <c r="F163" i="1"/>
  <c r="F167" i="1" s="1"/>
  <c r="G163" i="1"/>
  <c r="G167" i="1" s="1"/>
  <c r="D163" i="1"/>
  <c r="D167" i="1" s="1"/>
  <c r="E146" i="1"/>
  <c r="F146" i="1"/>
  <c r="G146" i="1"/>
  <c r="D146" i="1"/>
  <c r="E143" i="1"/>
  <c r="F143" i="1"/>
  <c r="G143" i="1"/>
  <c r="D143" i="1"/>
  <c r="E147" i="1"/>
  <c r="E127" i="1"/>
  <c r="F127" i="1"/>
  <c r="G127" i="1"/>
  <c r="D127" i="1"/>
  <c r="E124" i="1"/>
  <c r="F124" i="1"/>
  <c r="G124" i="1"/>
  <c r="D124" i="1"/>
  <c r="E128" i="1"/>
  <c r="F128" i="1"/>
  <c r="G128" i="1"/>
  <c r="D128" i="1"/>
  <c r="I106" i="1"/>
  <c r="I207" i="1" s="1"/>
  <c r="J106" i="1"/>
  <c r="J207" i="1" s="1"/>
  <c r="K106" i="1"/>
  <c r="K207" i="1" s="1"/>
  <c r="L106" i="1"/>
  <c r="L207" i="1" s="1"/>
  <c r="M106" i="1"/>
  <c r="M207" i="1" s="1"/>
  <c r="N106" i="1"/>
  <c r="N207" i="1" s="1"/>
  <c r="O106" i="1"/>
  <c r="O207" i="1" s="1"/>
  <c r="P106" i="1"/>
  <c r="P207" i="1" s="1"/>
  <c r="Q106" i="1"/>
  <c r="Q207" i="1" s="1"/>
  <c r="R106" i="1"/>
  <c r="R207" i="1" s="1"/>
  <c r="S106" i="1"/>
  <c r="S207" i="1" s="1"/>
  <c r="T106" i="1"/>
  <c r="T207" i="1" s="1"/>
  <c r="U106" i="1"/>
  <c r="U207" i="1" s="1"/>
  <c r="E104" i="1"/>
  <c r="F104" i="1"/>
  <c r="G104" i="1"/>
  <c r="D104" i="1"/>
  <c r="E101" i="1"/>
  <c r="F101" i="1"/>
  <c r="G101" i="1"/>
  <c r="D101" i="1"/>
  <c r="E176" i="1" l="1"/>
  <c r="E182" i="1" s="1"/>
  <c r="E186" i="1" s="1"/>
  <c r="E206" i="1" s="1"/>
  <c r="G147" i="1"/>
  <c r="F147" i="1"/>
  <c r="D147" i="1"/>
  <c r="E105" i="1"/>
  <c r="F105" i="1"/>
  <c r="G105" i="1"/>
  <c r="D105" i="1"/>
  <c r="D176" i="1" l="1"/>
  <c r="D182" i="1" s="1"/>
  <c r="D186" i="1" s="1"/>
  <c r="D206" i="1" s="1"/>
  <c r="F176" i="1"/>
  <c r="F182" i="1" s="1"/>
  <c r="F186" i="1" s="1"/>
  <c r="F206" i="1" s="1"/>
  <c r="G176" i="1"/>
  <c r="G182" i="1" s="1"/>
  <c r="G186" i="1" s="1"/>
  <c r="G206" i="1" s="1"/>
  <c r="E84" i="1"/>
  <c r="F84" i="1"/>
  <c r="G84" i="1"/>
  <c r="D84" i="1"/>
  <c r="E81" i="1"/>
  <c r="F81" i="1"/>
  <c r="G81" i="1"/>
  <c r="D81" i="1"/>
  <c r="G85" i="1" l="1"/>
  <c r="F85" i="1"/>
  <c r="E85" i="1"/>
  <c r="D85" i="1"/>
  <c r="E66" i="1"/>
  <c r="F66" i="1"/>
  <c r="G66" i="1"/>
  <c r="D66" i="1"/>
  <c r="E63" i="1"/>
  <c r="F63" i="1"/>
  <c r="G63" i="1"/>
  <c r="D63" i="1"/>
  <c r="E67" i="1"/>
  <c r="F67" i="1"/>
  <c r="G67" i="1"/>
  <c r="D67" i="1"/>
  <c r="E47" i="1"/>
  <c r="F47" i="1"/>
  <c r="G47" i="1"/>
  <c r="D47" i="1"/>
  <c r="G26" i="1" l="1"/>
  <c r="G27" i="1" s="1"/>
  <c r="F26" i="1"/>
  <c r="F27" i="1" s="1"/>
  <c r="E26" i="1"/>
  <c r="E27" i="1" s="1"/>
  <c r="D26" i="1"/>
  <c r="D27" i="1" s="1"/>
  <c r="G23" i="1"/>
  <c r="F23" i="1"/>
  <c r="E23" i="1"/>
  <c r="D23" i="1"/>
  <c r="G24" i="1" l="1"/>
  <c r="F24" i="1"/>
  <c r="E24" i="1"/>
  <c r="D24" i="1"/>
  <c r="D44" i="1" l="1"/>
  <c r="D48" i="1" s="1"/>
  <c r="F44" i="1"/>
  <c r="F48" i="1" s="1"/>
  <c r="E44" i="1"/>
  <c r="E48" i="1" s="1"/>
  <c r="G44" i="1"/>
  <c r="G48" i="1" s="1"/>
  <c r="G28" i="1"/>
  <c r="G106" i="1" s="1"/>
  <c r="G207" i="1" s="1"/>
  <c r="F28" i="1"/>
  <c r="E28" i="1"/>
  <c r="E106" i="1" s="1"/>
  <c r="E207" i="1" s="1"/>
  <c r="D28" i="1"/>
  <c r="D106" i="1" s="1"/>
  <c r="D207" i="1" s="1"/>
  <c r="V201" i="1"/>
  <c r="V204" i="1"/>
  <c r="F106" i="1" l="1"/>
  <c r="F207" i="1" s="1"/>
  <c r="G109" i="1"/>
  <c r="G110" i="1" s="1"/>
  <c r="E109" i="1"/>
  <c r="E110" i="1" s="1"/>
  <c r="F109" i="1"/>
  <c r="F110" i="1" s="1"/>
  <c r="D109" i="1"/>
  <c r="D110" i="1" s="1"/>
  <c r="V194" i="1"/>
  <c r="V205" i="1" s="1"/>
  <c r="V185" i="1"/>
  <c r="V182" i="1"/>
  <c r="D29" i="3" l="1"/>
  <c r="E29" i="3"/>
  <c r="F29" i="3"/>
  <c r="C29" i="3"/>
  <c r="V186" i="1"/>
  <c r="V166" i="1"/>
  <c r="V163" i="1"/>
  <c r="V167" i="1" s="1"/>
  <c r="V146" i="1"/>
  <c r="V143" i="1"/>
  <c r="V127" i="1"/>
  <c r="V124" i="1"/>
  <c r="V104" i="1"/>
  <c r="V101" i="1"/>
  <c r="V147" i="1" l="1"/>
  <c r="V128" i="1"/>
  <c r="V105" i="1"/>
  <c r="V84" i="1"/>
  <c r="V81" i="1"/>
  <c r="V206" i="1" l="1"/>
  <c r="V85" i="1"/>
  <c r="V66" i="1"/>
  <c r="V63" i="1"/>
  <c r="V47" i="1"/>
  <c r="V67" i="1" l="1"/>
  <c r="V44" i="1"/>
  <c r="V48" i="1" l="1"/>
  <c r="V27" i="1"/>
  <c r="V24" i="1"/>
  <c r="V109" i="1" s="1"/>
  <c r="V110" i="1" s="1"/>
  <c r="V28" i="1" l="1"/>
  <c r="V106" i="1" s="1"/>
  <c r="V207" i="1" s="1"/>
</calcChain>
</file>

<file path=xl/sharedStrings.xml><?xml version="1.0" encoding="utf-8"?>
<sst xmlns="http://schemas.openxmlformats.org/spreadsheetml/2006/main" count="274" uniqueCount="117">
  <si>
    <t>Приём пищи</t>
  </si>
  <si>
    <t>Наименование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</si>
  <si>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</si>
  <si>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</si>
  <si>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</si>
  <si>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</si>
  <si>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</si>
  <si>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</si>
  <si>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Утверждено</t>
  </si>
  <si>
    <t>Директор МБОУ  "                                "</t>
  </si>
  <si>
    <t>"            "    февраля 2021 года</t>
  </si>
  <si>
    <t xml:space="preserve">Меню приготавливаемых блюд </t>
  </si>
  <si>
    <t>Неделя  1</t>
  </si>
  <si>
    <t>День 1</t>
  </si>
  <si>
    <t xml:space="preserve">Завтрак </t>
  </si>
  <si>
    <t>Итого за завтрак</t>
  </si>
  <si>
    <t>Витамины</t>
  </si>
  <si>
    <t>С</t>
  </si>
  <si>
    <t>В1</t>
  </si>
  <si>
    <t>В2</t>
  </si>
  <si>
    <t>А</t>
  </si>
  <si>
    <t>D</t>
  </si>
  <si>
    <t>Кальций</t>
  </si>
  <si>
    <t>Фосфор</t>
  </si>
  <si>
    <t>Микроэлементы</t>
  </si>
  <si>
    <t>Магний</t>
  </si>
  <si>
    <t xml:space="preserve">Железо </t>
  </si>
  <si>
    <t>Калий</t>
  </si>
  <si>
    <t>Йод</t>
  </si>
  <si>
    <t>Селен</t>
  </si>
  <si>
    <t>Фтор</t>
  </si>
  <si>
    <t>Стоимость</t>
  </si>
  <si>
    <t>Мёд порционный</t>
  </si>
  <si>
    <t>Молоко ультрапастеризованное в ИУ</t>
  </si>
  <si>
    <t>Каша вязкая молочная из гречневой крупы</t>
  </si>
  <si>
    <t>Какао с молоком</t>
  </si>
  <si>
    <t>Вес блюда в гр.</t>
  </si>
  <si>
    <t>Обед</t>
  </si>
  <si>
    <t>Салат из моркови отварной с яблоками</t>
  </si>
  <si>
    <t xml:space="preserve">Суп картофельный с крупой </t>
  </si>
  <si>
    <t>Рис отварной с маслом сливочным</t>
  </si>
  <si>
    <t>Хлеб ржано-пшеничный</t>
  </si>
  <si>
    <t>Компот из сухофруктов С-витамин.</t>
  </si>
  <si>
    <t xml:space="preserve">Хлеб пшеничный </t>
  </si>
  <si>
    <t>Итого за обед</t>
  </si>
  <si>
    <t>Чай с сахаром</t>
  </si>
  <si>
    <t>Итого за полдник</t>
  </si>
  <si>
    <t>Итого за день</t>
  </si>
  <si>
    <t>День 2</t>
  </si>
  <si>
    <t>Суп молочный с макаронными изделиями</t>
  </si>
  <si>
    <t>Сыр порционный</t>
  </si>
  <si>
    <t>Икра кабачковая</t>
  </si>
  <si>
    <t xml:space="preserve">Гуляш  мясной в томатном соусе </t>
  </si>
  <si>
    <t>Кисель плодово-ягодный  С-витамин.</t>
  </si>
  <si>
    <t>Вафли</t>
  </si>
  <si>
    <t>Сок фруктовый</t>
  </si>
  <si>
    <t>День 3</t>
  </si>
  <si>
    <t>Яблоко</t>
  </si>
  <si>
    <t>Борщ из свежей капусты со сметаной</t>
  </si>
  <si>
    <t>150/5</t>
  </si>
  <si>
    <t>Банан</t>
  </si>
  <si>
    <t>Икра свекольная</t>
  </si>
  <si>
    <t>Каша гречневая рассыпчатая</t>
  </si>
  <si>
    <t>Суп картофельный с бобовыми</t>
  </si>
  <si>
    <t>90/10</t>
  </si>
  <si>
    <t>Пряник</t>
  </si>
  <si>
    <t>День 4</t>
  </si>
  <si>
    <t>Вареники ленивые с маслом</t>
  </si>
  <si>
    <t>Суп картофельный с вермишелью</t>
  </si>
  <si>
    <t>Картофель отварной с маслом</t>
  </si>
  <si>
    <t>Овощи солёные (нарезка)</t>
  </si>
  <si>
    <t xml:space="preserve">Печенье </t>
  </si>
  <si>
    <t>День 5</t>
  </si>
  <si>
    <t>Суп картофельный с рыбными консервами</t>
  </si>
  <si>
    <t>Итого за неделю</t>
  </si>
  <si>
    <t>Неделя  2</t>
  </si>
  <si>
    <t>75/25</t>
  </si>
  <si>
    <t>Плов из отварной говядины</t>
  </si>
  <si>
    <t xml:space="preserve">Сырники с маслом </t>
  </si>
  <si>
    <t>Омлет с зелёным горошком</t>
  </si>
  <si>
    <t>Рыба тушеная с овощами</t>
  </si>
  <si>
    <t xml:space="preserve">Рассольник </t>
  </si>
  <si>
    <t>Макаронные изделия отварные с маслом сливочным</t>
  </si>
  <si>
    <t>Плов с курицей</t>
  </si>
  <si>
    <t>Итого за 10-дневный цикл</t>
  </si>
  <si>
    <t>Запеканка творожная с морковью и сметаной</t>
  </si>
  <si>
    <t>Кофейный напиток с молоком</t>
  </si>
  <si>
    <t>Винегрет</t>
  </si>
  <si>
    <t>Рыбная котлета с маслом сливочным</t>
  </si>
  <si>
    <t>Каша манная молочная жидкая</t>
  </si>
  <si>
    <t>Капуста тушеная</t>
  </si>
  <si>
    <t>Куры отварные  с маслом сливочным</t>
  </si>
  <si>
    <t>170/5</t>
  </si>
  <si>
    <t>50/50</t>
  </si>
  <si>
    <t>Количество работников образовательной организации, изъявивших желание вакцинироваться от COVID-19</t>
  </si>
  <si>
    <t>Количество работников образовательных организации, прошедших лечение от COVID-19</t>
  </si>
  <si>
    <t>Количество вакцинированных от COVID-19 работников образовательной организации (1 прививка)</t>
  </si>
  <si>
    <t>Количество вакцинированных от COVID-19 работников образовательной организации (2 прививка)</t>
  </si>
  <si>
    <t>Слойка с сахаром</t>
  </si>
  <si>
    <t>Булочка сдобная с изюмом</t>
  </si>
  <si>
    <t>185/10</t>
  </si>
  <si>
    <t>Каша пшеничная молочная вязкая</t>
  </si>
  <si>
    <t>для обучающихся 12-17 лет</t>
  </si>
  <si>
    <t>180/5</t>
  </si>
  <si>
    <t>250/5</t>
  </si>
  <si>
    <t>100/80</t>
  </si>
  <si>
    <t>3*5</t>
  </si>
  <si>
    <t>О/5</t>
  </si>
  <si>
    <t>Завтраки</t>
  </si>
  <si>
    <t>Обеды</t>
  </si>
  <si>
    <t xml:space="preserve">Колбаса отварная </t>
  </si>
  <si>
    <t>80/10</t>
  </si>
  <si>
    <t>Щи с картофелем и капустой</t>
  </si>
  <si>
    <t>Икра морковная</t>
  </si>
  <si>
    <t xml:space="preserve">Сыр порционный </t>
  </si>
  <si>
    <t>Омлет натуральный с горошком зелёным</t>
  </si>
  <si>
    <t>140/40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</si>
</sst>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FF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/>
    <xf numFmtId="2" fontId="2" fillId="0" borderId="4" xfId="0" applyNumberFormat="1" applyFont="1" applyFill="1" applyBorder="1"/>
    <xf numFmtId="0" fontId="0" fillId="0" borderId="0" xfId="0" applyFill="1"/>
    <xf numFmtId="0" fontId="1" fillId="0" borderId="0" xfId="0" applyFont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Border="1"/>
    <xf numFmtId="0" fontId="3" fillId="0" borderId="1" xfId="0" applyFont="1" applyFill="1" applyBorder="1"/>
    <xf numFmtId="0" fontId="4" fillId="0" borderId="1" xfId="0" applyFont="1" applyFill="1" applyBorder="1"/>
    <xf numFmtId="2" fontId="1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2" fontId="4" fillId="0" borderId="1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1" fillId="2" borderId="1" xfId="0" applyFont="1" applyFill="1" applyBorder="1"/>
    <xf numFmtId="0" fontId="3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2" fontId="4" fillId="3" borderId="1" xfId="0" applyNumberFormat="1" applyFont="1" applyFill="1" applyBorder="1"/>
    <xf numFmtId="0" fontId="1" fillId="0" borderId="9" xfId="0" applyFont="1" applyFill="1" applyBorder="1"/>
    <xf numFmtId="0" fontId="1" fillId="0" borderId="1" xfId="0" applyFont="1" applyBorder="1"/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5FF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"/>
  <sheetViews>
    <sheetView tabSelected="1" workbookViewId="0">
      <pane ySplit="1" topLeftCell="A128" activePane="bottomLeft" state="frozen"/>
      <selection pane="bottomLeft" activeCell="Y145" sqref="Y145"/>
    </sheetView>
  </sheetViews>
  <sheetFormatPr defaultRowHeight="14.4" x14ac:dyDescent="0.3"/>
  <cols>
    <col min="1" max="1" width="17.33203125" customWidth="1"/>
    <col min="2" max="2" width="27" customWidth="1"/>
    <col min="3" max="3" width="10.44140625" customWidth="1"/>
    <col min="7" max="7" width="9.88671875" customWidth="1"/>
    <col min="8" max="8" width="10.88671875" customWidth="1"/>
    <col min="9" max="21" width="0" hidden="1" customWidth="1"/>
    <col min="22" max="22" width="9.88671875" customWidth="1"/>
  </cols>
  <sheetData>
    <row r="1" spans="1:2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" x14ac:dyDescent="0.3">
      <c r="A2" s="7"/>
      <c r="B2" s="7"/>
      <c r="C2" s="7"/>
      <c r="D2" s="7"/>
      <c r="E2" s="34" t="s">
        <v>8</v>
      </c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5" x14ac:dyDescent="0.3">
      <c r="A3" s="7"/>
      <c r="B3" s="7"/>
      <c r="C3" s="7"/>
      <c r="D3" s="7"/>
      <c r="E3" s="34" t="s">
        <v>10</v>
      </c>
      <c r="F3" s="34"/>
      <c r="G3" s="34"/>
      <c r="H3" s="3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" x14ac:dyDescent="0.3">
      <c r="A4" s="7"/>
      <c r="B4" s="7"/>
      <c r="C4" s="7"/>
      <c r="D4" s="7"/>
      <c r="E4" s="34" t="s">
        <v>9</v>
      </c>
      <c r="F4" s="34"/>
      <c r="G4" s="34"/>
      <c r="H4" s="3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" x14ac:dyDescent="0.3">
      <c r="A5" s="7"/>
      <c r="B5" s="34" t="s">
        <v>11</v>
      </c>
      <c r="C5" s="34"/>
      <c r="D5" s="34"/>
      <c r="E5" s="34"/>
      <c r="F5" s="34"/>
      <c r="G5" s="34"/>
      <c r="H5" s="3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5" x14ac:dyDescent="0.3">
      <c r="A6" s="7"/>
      <c r="B6" s="35" t="s">
        <v>102</v>
      </c>
      <c r="C6" s="35"/>
      <c r="D6" s="35"/>
      <c r="E6" s="35"/>
      <c r="F6" s="35"/>
      <c r="G6" s="35"/>
      <c r="H6" s="3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5" ht="39" customHeight="1" x14ac:dyDescent="0.3">
      <c r="A7" s="30" t="s">
        <v>0</v>
      </c>
      <c r="B7" s="30" t="s">
        <v>1</v>
      </c>
      <c r="C7" s="31" t="s">
        <v>36</v>
      </c>
      <c r="D7" s="30" t="s">
        <v>2</v>
      </c>
      <c r="E7" s="30"/>
      <c r="F7" s="30"/>
      <c r="G7" s="33" t="s">
        <v>3</v>
      </c>
      <c r="H7" s="33" t="s">
        <v>4</v>
      </c>
      <c r="I7" s="30" t="s">
        <v>16</v>
      </c>
      <c r="J7" s="30"/>
      <c r="K7" s="30"/>
      <c r="L7" s="30"/>
      <c r="M7" s="30"/>
      <c r="N7" s="30" t="s">
        <v>24</v>
      </c>
      <c r="O7" s="30"/>
      <c r="P7" s="30"/>
      <c r="Q7" s="30"/>
      <c r="R7" s="30"/>
      <c r="S7" s="30"/>
      <c r="T7" s="30"/>
      <c r="U7" s="30"/>
      <c r="V7" s="30" t="s">
        <v>31</v>
      </c>
      <c r="W7" t="s">
        <v>108</v>
      </c>
      <c r="X7">
        <f>V16+V36+V55+V73+V93+V117+V135+V155+V174+V194</f>
        <v>521</v>
      </c>
      <c r="Y7" s="29">
        <f>X7/10</f>
        <v>52.1</v>
      </c>
    </row>
    <row r="8" spans="1:25" x14ac:dyDescent="0.3">
      <c r="A8" s="30"/>
      <c r="B8" s="30"/>
      <c r="C8" s="32"/>
      <c r="D8" s="4" t="s">
        <v>5</v>
      </c>
      <c r="E8" s="4" t="s">
        <v>6</v>
      </c>
      <c r="F8" s="4" t="s">
        <v>7</v>
      </c>
      <c r="G8" s="33"/>
      <c r="H8" s="33"/>
      <c r="I8" s="4" t="s">
        <v>17</v>
      </c>
      <c r="J8" s="4" t="s">
        <v>18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23</v>
      </c>
      <c r="P8" s="4" t="s">
        <v>25</v>
      </c>
      <c r="Q8" s="4" t="s">
        <v>26</v>
      </c>
      <c r="R8" s="4" t="s">
        <v>27</v>
      </c>
      <c r="S8" s="4" t="s">
        <v>28</v>
      </c>
      <c r="T8" s="4" t="s">
        <v>29</v>
      </c>
      <c r="U8" s="4" t="s">
        <v>30</v>
      </c>
      <c r="V8" s="30"/>
      <c r="W8" s="27" t="s">
        <v>109</v>
      </c>
      <c r="X8">
        <f>V24+V44+V63+V81+V101+V124+V143+V163+V182+V201</f>
        <v>483.41999999999996</v>
      </c>
      <c r="Y8" s="29">
        <f>X8/10</f>
        <v>48.341999999999999</v>
      </c>
    </row>
    <row r="9" spans="1:25" x14ac:dyDescent="0.3">
      <c r="A9" s="30" t="s">
        <v>12</v>
      </c>
      <c r="B9" s="30"/>
      <c r="C9" s="30"/>
      <c r="D9" s="30"/>
      <c r="E9" s="30"/>
      <c r="F9" s="30"/>
      <c r="G9" s="30"/>
      <c r="H9" s="3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Y9" s="29"/>
    </row>
    <row r="10" spans="1:25" x14ac:dyDescent="0.3">
      <c r="A10" s="30" t="s">
        <v>13</v>
      </c>
      <c r="B10" s="30"/>
      <c r="C10" s="30"/>
      <c r="D10" s="30"/>
      <c r="E10" s="30"/>
      <c r="F10" s="30"/>
      <c r="G10" s="30"/>
      <c r="H10" s="3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Y10" s="29"/>
    </row>
    <row r="11" spans="1:25" ht="27" x14ac:dyDescent="0.3">
      <c r="A11" s="41" t="s">
        <v>14</v>
      </c>
      <c r="B11" s="8" t="s">
        <v>85</v>
      </c>
      <c r="C11" s="9" t="s">
        <v>100</v>
      </c>
      <c r="D11" s="4">
        <v>27.01</v>
      </c>
      <c r="E11" s="4">
        <v>18.130000000000003</v>
      </c>
      <c r="F11" s="4">
        <v>120.25</v>
      </c>
      <c r="G11" s="4">
        <v>751.1</v>
      </c>
      <c r="H11" s="4">
        <v>224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27.32</v>
      </c>
    </row>
    <row r="12" spans="1:25" x14ac:dyDescent="0.3">
      <c r="A12" s="36"/>
      <c r="B12" s="10" t="s">
        <v>45</v>
      </c>
      <c r="C12" s="4">
        <v>200</v>
      </c>
      <c r="D12" s="4">
        <v>0.1</v>
      </c>
      <c r="E12" s="4">
        <v>0</v>
      </c>
      <c r="F12" s="4">
        <v>15</v>
      </c>
      <c r="G12" s="4">
        <v>60</v>
      </c>
      <c r="H12" s="4">
        <v>376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1.04</v>
      </c>
    </row>
    <row r="13" spans="1:25" ht="26.4" x14ac:dyDescent="0.3">
      <c r="A13" s="36"/>
      <c r="B13" s="10" t="s">
        <v>33</v>
      </c>
      <c r="C13" s="4">
        <v>200</v>
      </c>
      <c r="D13" s="4">
        <v>7</v>
      </c>
      <c r="E13" s="4">
        <v>6</v>
      </c>
      <c r="F13" s="4">
        <v>9.4</v>
      </c>
      <c r="G13" s="4">
        <v>124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14.08</v>
      </c>
    </row>
    <row r="14" spans="1:25" x14ac:dyDescent="0.3">
      <c r="A14" s="36"/>
      <c r="B14" s="10" t="s">
        <v>57</v>
      </c>
      <c r="C14" s="4">
        <v>100</v>
      </c>
      <c r="D14" s="11">
        <v>0.4</v>
      </c>
      <c r="E14" s="11">
        <v>0.4</v>
      </c>
      <c r="F14" s="11">
        <v>9.8000000000000007</v>
      </c>
      <c r="G14" s="11">
        <v>47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v>5.96</v>
      </c>
    </row>
    <row r="15" spans="1:25" x14ac:dyDescent="0.3">
      <c r="A15" s="36"/>
      <c r="B15" s="12" t="s">
        <v>32</v>
      </c>
      <c r="C15" s="4">
        <v>10</v>
      </c>
      <c r="D15" s="4">
        <v>0.08</v>
      </c>
      <c r="E15" s="4">
        <v>0</v>
      </c>
      <c r="F15" s="4">
        <v>80.3</v>
      </c>
      <c r="G15" s="4">
        <v>8.0299999999999994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v>2.5099999999999998</v>
      </c>
    </row>
    <row r="16" spans="1:25" x14ac:dyDescent="0.3">
      <c r="A16" s="4" t="s">
        <v>15</v>
      </c>
      <c r="B16" s="4"/>
      <c r="C16" s="4"/>
      <c r="D16" s="13">
        <f t="shared" ref="D16:U16" si="0">D15+D14+D13+D12+D11</f>
        <v>34.590000000000003</v>
      </c>
      <c r="E16" s="13">
        <f t="shared" si="0"/>
        <v>24.53</v>
      </c>
      <c r="F16" s="13">
        <f t="shared" si="0"/>
        <v>234.75</v>
      </c>
      <c r="G16" s="13">
        <f t="shared" si="0"/>
        <v>990.13</v>
      </c>
      <c r="H16" s="13"/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3">
        <f t="shared" si="0"/>
        <v>0</v>
      </c>
      <c r="Q16" s="13">
        <f t="shared" si="0"/>
        <v>0</v>
      </c>
      <c r="R16" s="13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13">
        <f>V15+V14+V13+V12+V11</f>
        <v>50.91</v>
      </c>
    </row>
    <row r="17" spans="1:22" ht="28.2" x14ac:dyDescent="0.3">
      <c r="A17" s="38" t="s">
        <v>37</v>
      </c>
      <c r="B17" s="1" t="s">
        <v>38</v>
      </c>
      <c r="C17" s="4">
        <v>100</v>
      </c>
      <c r="D17" s="4">
        <v>1.1000000000000001</v>
      </c>
      <c r="E17" s="4">
        <v>0.2</v>
      </c>
      <c r="F17" s="4">
        <v>12.1</v>
      </c>
      <c r="G17" s="4">
        <v>55</v>
      </c>
      <c r="H17" s="4">
        <v>59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5.21</v>
      </c>
    </row>
    <row r="18" spans="1:22" x14ac:dyDescent="0.3">
      <c r="A18" s="39"/>
      <c r="B18" s="4" t="s">
        <v>39</v>
      </c>
      <c r="C18" s="4">
        <v>250</v>
      </c>
      <c r="D18" s="4">
        <v>2</v>
      </c>
      <c r="E18" s="14">
        <v>2.7250000000000001</v>
      </c>
      <c r="F18" s="14">
        <v>20.925000000000001</v>
      </c>
      <c r="G18" s="4">
        <v>114</v>
      </c>
      <c r="H18" s="4">
        <v>101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v>2.0099999999999998</v>
      </c>
    </row>
    <row r="19" spans="1:22" x14ac:dyDescent="0.3">
      <c r="A19" s="39"/>
      <c r="B19" s="8" t="s">
        <v>69</v>
      </c>
      <c r="C19" s="9" t="s">
        <v>103</v>
      </c>
      <c r="D19" s="14">
        <v>4</v>
      </c>
      <c r="E19" s="4">
        <v>6.5400000000000009</v>
      </c>
      <c r="F19" s="4">
        <v>28.6</v>
      </c>
      <c r="G19" s="4">
        <v>189.2</v>
      </c>
      <c r="H19" s="4">
        <v>125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v>6.23</v>
      </c>
    </row>
    <row r="20" spans="1:22" ht="27" customHeight="1" x14ac:dyDescent="0.3">
      <c r="A20" s="39"/>
      <c r="B20" s="1" t="s">
        <v>52</v>
      </c>
      <c r="C20" s="9" t="s">
        <v>76</v>
      </c>
      <c r="D20" s="4">
        <v>27.72</v>
      </c>
      <c r="E20" s="4">
        <v>11.52</v>
      </c>
      <c r="F20" s="4">
        <v>6.66</v>
      </c>
      <c r="G20" s="4">
        <v>241.2</v>
      </c>
      <c r="H20" s="4">
        <v>260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v>47.55</v>
      </c>
    </row>
    <row r="21" spans="1:22" x14ac:dyDescent="0.3">
      <c r="A21" s="39"/>
      <c r="B21" s="4" t="s">
        <v>43</v>
      </c>
      <c r="C21" s="4">
        <v>30</v>
      </c>
      <c r="D21" s="4">
        <v>3.2</v>
      </c>
      <c r="E21" s="4">
        <v>1.36</v>
      </c>
      <c r="F21" s="4">
        <v>13.06</v>
      </c>
      <c r="G21" s="4">
        <v>82.2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>
        <v>1.45</v>
      </c>
    </row>
    <row r="22" spans="1:22" x14ac:dyDescent="0.3">
      <c r="A22" s="39"/>
      <c r="B22" s="4" t="s">
        <v>41</v>
      </c>
      <c r="C22" s="4">
        <v>30</v>
      </c>
      <c r="D22" s="4">
        <v>2.04</v>
      </c>
      <c r="E22" s="4">
        <v>0.36</v>
      </c>
      <c r="F22" s="4">
        <v>12.6</v>
      </c>
      <c r="G22" s="4">
        <v>63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>
        <v>0.89</v>
      </c>
    </row>
    <row r="23" spans="1:22" ht="28.2" x14ac:dyDescent="0.3">
      <c r="A23" s="40"/>
      <c r="B23" s="15" t="s">
        <v>42</v>
      </c>
      <c r="C23" s="16">
        <v>200</v>
      </c>
      <c r="D23" s="4">
        <f>D18*200/1000</f>
        <v>0.4</v>
      </c>
      <c r="E23" s="4">
        <f t="shared" ref="E23:G23" si="1">E18*200/1000</f>
        <v>0.54500000000000004</v>
      </c>
      <c r="F23" s="4">
        <f t="shared" si="1"/>
        <v>4.1849999999999996</v>
      </c>
      <c r="G23" s="4">
        <f t="shared" si="1"/>
        <v>22.8</v>
      </c>
      <c r="H23" s="16">
        <v>349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>
        <v>2.78</v>
      </c>
    </row>
    <row r="24" spans="1:22" x14ac:dyDescent="0.3">
      <c r="A24" s="4" t="s">
        <v>44</v>
      </c>
      <c r="B24" s="4"/>
      <c r="C24" s="4"/>
      <c r="D24" s="17">
        <f>D17+D18+D19+D20+D21+D22+D23</f>
        <v>40.46</v>
      </c>
      <c r="E24" s="17">
        <f t="shared" ref="E24:G24" si="2">E17+E18+E19+E20+E21+E22+E23</f>
        <v>23.25</v>
      </c>
      <c r="F24" s="17">
        <f t="shared" si="2"/>
        <v>98.13</v>
      </c>
      <c r="G24" s="17">
        <f t="shared" si="2"/>
        <v>767.4</v>
      </c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3">
        <f>V17+V18+V19+V20+V21+V22+V23</f>
        <v>66.12</v>
      </c>
    </row>
    <row r="25" spans="1:22" x14ac:dyDescent="0.3">
      <c r="A25" s="36"/>
      <c r="B25" s="4" t="s">
        <v>71</v>
      </c>
      <c r="C25" s="4">
        <v>35</v>
      </c>
      <c r="D25" s="4">
        <v>2.2999999999999998</v>
      </c>
      <c r="E25" s="4">
        <v>2.9</v>
      </c>
      <c r="F25" s="4">
        <v>22.3</v>
      </c>
      <c r="G25" s="4">
        <v>125.1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5.25</v>
      </c>
    </row>
    <row r="26" spans="1:22" x14ac:dyDescent="0.3">
      <c r="A26" s="37"/>
      <c r="B26" s="4" t="s">
        <v>86</v>
      </c>
      <c r="C26" s="4">
        <v>200</v>
      </c>
      <c r="D26" s="4">
        <f>D21*200/1000</f>
        <v>0.64</v>
      </c>
      <c r="E26" s="4">
        <f t="shared" ref="E26:G26" si="3">E21*200/1000</f>
        <v>0.27200000000000002</v>
      </c>
      <c r="F26" s="4">
        <f t="shared" si="3"/>
        <v>2.6120000000000001</v>
      </c>
      <c r="G26" s="4">
        <f t="shared" si="3"/>
        <v>16.440000000000001</v>
      </c>
      <c r="H26" s="4">
        <v>379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7.22</v>
      </c>
    </row>
    <row r="27" spans="1:22" x14ac:dyDescent="0.3">
      <c r="A27" s="4" t="s">
        <v>46</v>
      </c>
      <c r="B27" s="4"/>
      <c r="C27" s="4"/>
      <c r="D27" s="13">
        <f>D26+D25</f>
        <v>2.94</v>
      </c>
      <c r="E27" s="13">
        <f t="shared" ref="E27:G27" si="4">E26+E25</f>
        <v>3.1719999999999997</v>
      </c>
      <c r="F27" s="13">
        <f t="shared" si="4"/>
        <v>24.911999999999999</v>
      </c>
      <c r="G27" s="13">
        <f t="shared" si="4"/>
        <v>141.54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13">
        <f>V26+V25</f>
        <v>12.469999999999999</v>
      </c>
    </row>
    <row r="28" spans="1:22" x14ac:dyDescent="0.3">
      <c r="A28" s="4" t="s">
        <v>47</v>
      </c>
      <c r="B28" s="4"/>
      <c r="C28" s="4"/>
      <c r="D28" s="17">
        <f>D27+D24+D16</f>
        <v>77.990000000000009</v>
      </c>
      <c r="E28" s="17">
        <f t="shared" ref="E28:G28" si="5">E27+E24+E16</f>
        <v>50.951999999999998</v>
      </c>
      <c r="F28" s="17">
        <f t="shared" si="5"/>
        <v>357.79200000000003</v>
      </c>
      <c r="G28" s="17">
        <f t="shared" si="5"/>
        <v>1899.07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13">
        <f>V27+V24+V16</f>
        <v>129.5</v>
      </c>
    </row>
    <row r="29" spans="1:22" x14ac:dyDescent="0.3">
      <c r="A29" s="30" t="s">
        <v>48</v>
      </c>
      <c r="B29" s="30"/>
      <c r="C29" s="30"/>
      <c r="D29" s="30"/>
      <c r="E29" s="30"/>
      <c r="F29" s="30"/>
      <c r="G29" s="30"/>
      <c r="H29" s="3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27" x14ac:dyDescent="0.3">
      <c r="A30" s="41" t="s">
        <v>14</v>
      </c>
      <c r="B30" s="18" t="s">
        <v>49</v>
      </c>
      <c r="C30" s="4">
        <v>250</v>
      </c>
      <c r="D30" s="14">
        <v>2.2749999999999999</v>
      </c>
      <c r="E30" s="14">
        <v>5.0250000000000004</v>
      </c>
      <c r="F30" s="4">
        <v>17</v>
      </c>
      <c r="G30" s="4">
        <v>122.25</v>
      </c>
      <c r="H30" s="4">
        <v>120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>
        <v>7.6</v>
      </c>
    </row>
    <row r="31" spans="1:22" x14ac:dyDescent="0.3">
      <c r="A31" s="36"/>
      <c r="B31" s="18" t="s">
        <v>35</v>
      </c>
      <c r="C31" s="4">
        <v>200</v>
      </c>
      <c r="D31" s="4">
        <v>3.76</v>
      </c>
      <c r="E31" s="4">
        <v>3.2</v>
      </c>
      <c r="F31" s="4">
        <v>26.739999999999995</v>
      </c>
      <c r="G31" s="4">
        <v>150.80000000000001</v>
      </c>
      <c r="H31" s="4">
        <v>382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>
        <v>6.88</v>
      </c>
    </row>
    <row r="32" spans="1:22" ht="26.4" x14ac:dyDescent="0.3">
      <c r="A32" s="36"/>
      <c r="B32" s="10" t="s">
        <v>33</v>
      </c>
      <c r="C32" s="4">
        <v>200</v>
      </c>
      <c r="D32" s="4">
        <v>7</v>
      </c>
      <c r="E32" s="4">
        <v>6</v>
      </c>
      <c r="F32" s="4">
        <v>9.4</v>
      </c>
      <c r="G32" s="4">
        <v>124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14.08</v>
      </c>
    </row>
    <row r="33" spans="1:22" x14ac:dyDescent="0.3">
      <c r="A33" s="36"/>
      <c r="B33" s="12" t="s">
        <v>99</v>
      </c>
      <c r="C33" s="4">
        <v>70</v>
      </c>
      <c r="D33" s="4">
        <v>4.9000000000000004</v>
      </c>
      <c r="E33" s="4">
        <v>4.9000000000000004</v>
      </c>
      <c r="F33" s="4">
        <v>42.7</v>
      </c>
      <c r="G33" s="4">
        <v>224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>
        <v>10.59</v>
      </c>
    </row>
    <row r="34" spans="1:22" x14ac:dyDescent="0.3">
      <c r="A34" s="36"/>
      <c r="B34" s="12" t="s">
        <v>50</v>
      </c>
      <c r="C34" s="4">
        <v>15</v>
      </c>
      <c r="D34" s="4">
        <v>7.6</v>
      </c>
      <c r="E34" s="4">
        <v>8</v>
      </c>
      <c r="F34" s="4">
        <v>0</v>
      </c>
      <c r="G34" s="4">
        <v>102</v>
      </c>
      <c r="H34" s="4">
        <v>15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>
        <v>6.15</v>
      </c>
    </row>
    <row r="35" spans="1:22" x14ac:dyDescent="0.3">
      <c r="A35" s="36"/>
      <c r="B35" s="12" t="s">
        <v>32</v>
      </c>
      <c r="C35" s="4">
        <v>10</v>
      </c>
      <c r="D35" s="4">
        <v>0.08</v>
      </c>
      <c r="E35" s="4">
        <v>0</v>
      </c>
      <c r="F35" s="4">
        <v>80.3</v>
      </c>
      <c r="G35" s="4">
        <v>8.0299999999999994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>
        <v>2.5099999999999998</v>
      </c>
    </row>
    <row r="36" spans="1:22" x14ac:dyDescent="0.3">
      <c r="A36" s="4" t="s">
        <v>15</v>
      </c>
      <c r="B36" s="4"/>
      <c r="C36" s="4"/>
      <c r="D36" s="17">
        <v>25.615000000000002</v>
      </c>
      <c r="E36" s="17">
        <v>27.125</v>
      </c>
      <c r="F36" s="17">
        <v>176.14</v>
      </c>
      <c r="G36" s="17">
        <v>731.07999999999993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3">
        <f>V30+V31+V32+V33+V34+V35</f>
        <v>47.81</v>
      </c>
    </row>
    <row r="37" spans="1:22" x14ac:dyDescent="0.3">
      <c r="A37" s="38" t="s">
        <v>37</v>
      </c>
      <c r="B37" s="8" t="s">
        <v>51</v>
      </c>
      <c r="C37" s="4">
        <v>100</v>
      </c>
      <c r="D37" s="14">
        <v>1</v>
      </c>
      <c r="E37" s="14">
        <v>8</v>
      </c>
      <c r="F37" s="14">
        <v>6</v>
      </c>
      <c r="G37" s="14">
        <v>100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>
        <v>10.1</v>
      </c>
    </row>
    <row r="38" spans="1:22" ht="27" x14ac:dyDescent="0.3">
      <c r="A38" s="39"/>
      <c r="B38" s="8" t="s">
        <v>58</v>
      </c>
      <c r="C38" s="9" t="s">
        <v>104</v>
      </c>
      <c r="D38" s="14">
        <v>1.825</v>
      </c>
      <c r="E38" s="14">
        <v>4.9000000000000004</v>
      </c>
      <c r="F38" s="14">
        <v>15.2</v>
      </c>
      <c r="G38" s="14">
        <v>112.25</v>
      </c>
      <c r="H38" s="4">
        <v>82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9">
        <v>4</v>
      </c>
    </row>
    <row r="39" spans="1:22" ht="17.399999999999999" customHeight="1" x14ac:dyDescent="0.3">
      <c r="A39" s="39"/>
      <c r="B39" s="8" t="s">
        <v>110</v>
      </c>
      <c r="C39" s="9">
        <v>100</v>
      </c>
      <c r="D39" s="4">
        <v>24.45</v>
      </c>
      <c r="E39" s="4">
        <v>10.050000000000001</v>
      </c>
      <c r="F39" s="4">
        <v>2.85</v>
      </c>
      <c r="G39" s="4">
        <v>199.5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>
        <v>23.98</v>
      </c>
    </row>
    <row r="40" spans="1:22" ht="27" x14ac:dyDescent="0.3">
      <c r="A40" s="39"/>
      <c r="B40" s="8" t="s">
        <v>40</v>
      </c>
      <c r="C40" s="9" t="s">
        <v>103</v>
      </c>
      <c r="D40" s="14">
        <v>4.5179999999999998</v>
      </c>
      <c r="E40" s="14">
        <v>7.3260000000000005</v>
      </c>
      <c r="F40" s="14">
        <v>49.68</v>
      </c>
      <c r="G40" s="14">
        <v>282.77999999999997</v>
      </c>
      <c r="H40" s="4">
        <v>302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6.65</v>
      </c>
    </row>
    <row r="41" spans="1:22" x14ac:dyDescent="0.3">
      <c r="A41" s="39"/>
      <c r="B41" s="12" t="s">
        <v>43</v>
      </c>
      <c r="C41" s="4">
        <v>30</v>
      </c>
      <c r="D41" s="4">
        <v>3.2</v>
      </c>
      <c r="E41" s="4">
        <v>1.36</v>
      </c>
      <c r="F41" s="4">
        <v>13.06</v>
      </c>
      <c r="G41" s="4">
        <v>82.2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>
        <v>1.48</v>
      </c>
    </row>
    <row r="42" spans="1:22" x14ac:dyDescent="0.3">
      <c r="A42" s="39"/>
      <c r="B42" s="12" t="s">
        <v>41</v>
      </c>
      <c r="C42" s="4">
        <v>30</v>
      </c>
      <c r="D42" s="4">
        <v>2.04</v>
      </c>
      <c r="E42" s="4">
        <v>0.36</v>
      </c>
      <c r="F42" s="4">
        <v>12.6</v>
      </c>
      <c r="G42" s="4">
        <v>63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>
        <v>0.89</v>
      </c>
    </row>
    <row r="43" spans="1:22" ht="27" x14ac:dyDescent="0.3">
      <c r="A43" s="40"/>
      <c r="B43" s="8" t="s">
        <v>53</v>
      </c>
      <c r="C43" s="16">
        <v>200</v>
      </c>
      <c r="D43" s="16">
        <v>2.34</v>
      </c>
      <c r="E43" s="16">
        <v>3.2</v>
      </c>
      <c r="F43" s="16">
        <v>14.84</v>
      </c>
      <c r="G43" s="16">
        <v>139.19999999999999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>
        <v>4.32</v>
      </c>
    </row>
    <row r="44" spans="1:22" x14ac:dyDescent="0.3">
      <c r="A44" s="4" t="s">
        <v>44</v>
      </c>
      <c r="B44" s="4"/>
      <c r="C44" s="4"/>
      <c r="D44" s="17">
        <f>D37+D38+D39+D40+D41+D42+D43</f>
        <v>39.373000000000005</v>
      </c>
      <c r="E44" s="17">
        <f t="shared" ref="E44:G44" si="6">E37+E38+E39+E40+E41+E42+E43</f>
        <v>35.196000000000005</v>
      </c>
      <c r="F44" s="17">
        <f t="shared" si="6"/>
        <v>114.23</v>
      </c>
      <c r="G44" s="17">
        <f t="shared" si="6"/>
        <v>978.93000000000006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13">
        <f>V37+V38+V39+V40+V41+V42+V43</f>
        <v>51.419999999999995</v>
      </c>
    </row>
    <row r="45" spans="1:22" x14ac:dyDescent="0.3">
      <c r="A45" s="36"/>
      <c r="B45" s="4" t="s">
        <v>54</v>
      </c>
      <c r="C45" s="4">
        <v>35</v>
      </c>
      <c r="D45" s="4">
        <v>1.92</v>
      </c>
      <c r="E45" s="4">
        <v>10.15</v>
      </c>
      <c r="F45" s="4">
        <v>21.7</v>
      </c>
      <c r="G45" s="4">
        <v>185.5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5.95</v>
      </c>
    </row>
    <row r="46" spans="1:22" x14ac:dyDescent="0.3">
      <c r="A46" s="37"/>
      <c r="B46" s="4" t="s">
        <v>55</v>
      </c>
      <c r="C46" s="4">
        <v>200</v>
      </c>
      <c r="D46" s="4">
        <v>1.01</v>
      </c>
      <c r="E46" s="4">
        <v>0.1</v>
      </c>
      <c r="F46" s="4">
        <v>11.2</v>
      </c>
      <c r="G46" s="4">
        <v>46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>
        <v>9</v>
      </c>
    </row>
    <row r="47" spans="1:22" x14ac:dyDescent="0.3">
      <c r="A47" s="4" t="s">
        <v>46</v>
      </c>
      <c r="B47" s="4"/>
      <c r="C47" s="4"/>
      <c r="D47" s="13">
        <f>D45+D46</f>
        <v>2.9299999999999997</v>
      </c>
      <c r="E47" s="13">
        <f t="shared" ref="E47:G47" si="7">E45+E46</f>
        <v>10.25</v>
      </c>
      <c r="F47" s="13">
        <f t="shared" si="7"/>
        <v>32.9</v>
      </c>
      <c r="G47" s="13">
        <f t="shared" si="7"/>
        <v>231.5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>
        <f>V45+V46</f>
        <v>14.95</v>
      </c>
    </row>
    <row r="48" spans="1:22" x14ac:dyDescent="0.3">
      <c r="A48" s="4" t="s">
        <v>47</v>
      </c>
      <c r="B48" s="4"/>
      <c r="C48" s="4"/>
      <c r="D48" s="17">
        <f>D36+D44+D47</f>
        <v>67.918000000000006</v>
      </c>
      <c r="E48" s="17">
        <f t="shared" ref="E48:G48" si="8">E36+E44+E47</f>
        <v>72.570999999999998</v>
      </c>
      <c r="F48" s="17">
        <f t="shared" si="8"/>
        <v>323.27</v>
      </c>
      <c r="G48" s="17">
        <f t="shared" si="8"/>
        <v>1941.51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13">
        <f>V47+V44+V36</f>
        <v>114.17999999999999</v>
      </c>
    </row>
    <row r="49" spans="1:22" x14ac:dyDescent="0.3">
      <c r="A49" s="30" t="s">
        <v>56</v>
      </c>
      <c r="B49" s="30"/>
      <c r="C49" s="30"/>
      <c r="D49" s="30"/>
      <c r="E49" s="30"/>
      <c r="F49" s="30"/>
      <c r="G49" s="30"/>
      <c r="H49" s="3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27" x14ac:dyDescent="0.3">
      <c r="A50" s="41" t="s">
        <v>14</v>
      </c>
      <c r="B50" s="18" t="s">
        <v>115</v>
      </c>
      <c r="C50" s="9" t="s">
        <v>116</v>
      </c>
      <c r="D50" s="14">
        <v>14</v>
      </c>
      <c r="E50" s="14">
        <v>28.264150943396228</v>
      </c>
      <c r="F50" s="14">
        <v>14.79245283018868</v>
      </c>
      <c r="G50" s="14">
        <v>369.81132075471697</v>
      </c>
      <c r="H50" s="4">
        <v>210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>
        <v>23.54</v>
      </c>
    </row>
    <row r="51" spans="1:22" x14ac:dyDescent="0.3">
      <c r="A51" s="36"/>
      <c r="B51" s="18" t="s">
        <v>86</v>
      </c>
      <c r="C51" s="4">
        <v>200</v>
      </c>
      <c r="D51" s="4">
        <v>0.64</v>
      </c>
      <c r="E51" s="4">
        <v>0.27200000000000002</v>
      </c>
      <c r="F51" s="4">
        <v>2.6120000000000001</v>
      </c>
      <c r="G51" s="4">
        <v>16.440000000000001</v>
      </c>
      <c r="H51" s="4">
        <v>379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>
        <v>7.22</v>
      </c>
    </row>
    <row r="52" spans="1:22" ht="26.4" x14ac:dyDescent="0.3">
      <c r="A52" s="36"/>
      <c r="B52" s="10" t="s">
        <v>33</v>
      </c>
      <c r="C52" s="4">
        <v>200</v>
      </c>
      <c r="D52" s="4">
        <v>7</v>
      </c>
      <c r="E52" s="4">
        <v>6</v>
      </c>
      <c r="F52" s="4">
        <v>9.4</v>
      </c>
      <c r="G52" s="4">
        <v>124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v>14.08</v>
      </c>
    </row>
    <row r="53" spans="1:22" x14ac:dyDescent="0.3">
      <c r="A53" s="36"/>
      <c r="B53" s="10" t="s">
        <v>57</v>
      </c>
      <c r="C53" s="9">
        <v>100</v>
      </c>
      <c r="D53" s="4">
        <v>0.4</v>
      </c>
      <c r="E53" s="4">
        <v>0.4</v>
      </c>
      <c r="F53" s="4">
        <v>9.8000000000000007</v>
      </c>
      <c r="G53" s="4">
        <v>47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>
        <v>5.96</v>
      </c>
    </row>
    <row r="54" spans="1:22" x14ac:dyDescent="0.3">
      <c r="A54" s="36"/>
      <c r="B54" s="12" t="s">
        <v>32</v>
      </c>
      <c r="C54" s="4">
        <v>10</v>
      </c>
      <c r="D54" s="4">
        <v>0.08</v>
      </c>
      <c r="E54" s="4">
        <v>0</v>
      </c>
      <c r="F54" s="4">
        <v>80.3</v>
      </c>
      <c r="G54" s="4">
        <v>8.0299999999999994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>
        <v>2.5099999999999998</v>
      </c>
    </row>
    <row r="55" spans="1:22" x14ac:dyDescent="0.3">
      <c r="A55" s="4" t="s">
        <v>15</v>
      </c>
      <c r="B55" s="4"/>
      <c r="C55" s="4"/>
      <c r="D55" s="17">
        <v>22.119999999999997</v>
      </c>
      <c r="E55" s="17">
        <v>34.936150943396221</v>
      </c>
      <c r="F55" s="17">
        <v>116.90445283018867</v>
      </c>
      <c r="G55" s="17">
        <v>565.28132075471694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13">
        <f>V50+V51+V52+V53+V54</f>
        <v>53.309999999999995</v>
      </c>
    </row>
    <row r="56" spans="1:22" x14ac:dyDescent="0.3">
      <c r="A56" s="38" t="s">
        <v>37</v>
      </c>
      <c r="B56" s="8" t="s">
        <v>87</v>
      </c>
      <c r="C56" s="4">
        <v>100</v>
      </c>
      <c r="D56" s="11">
        <v>1.4</v>
      </c>
      <c r="E56" s="11">
        <v>2.6</v>
      </c>
      <c r="F56" s="11">
        <v>8.6</v>
      </c>
      <c r="G56" s="11">
        <v>63</v>
      </c>
      <c r="H56" s="4">
        <v>67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>
        <v>2.56</v>
      </c>
    </row>
    <row r="57" spans="1:22" x14ac:dyDescent="0.3">
      <c r="A57" s="39"/>
      <c r="B57" s="8" t="s">
        <v>63</v>
      </c>
      <c r="C57" s="4">
        <v>250</v>
      </c>
      <c r="D57" s="14">
        <v>5.0750000000000002</v>
      </c>
      <c r="E57" s="14">
        <v>5.35</v>
      </c>
      <c r="F57" s="14">
        <v>23.6</v>
      </c>
      <c r="G57" s="14">
        <v>163.25</v>
      </c>
      <c r="H57" s="4">
        <v>102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>
        <v>2.59</v>
      </c>
    </row>
    <row r="58" spans="1:22" ht="27" x14ac:dyDescent="0.3">
      <c r="A58" s="39"/>
      <c r="B58" s="8" t="s">
        <v>91</v>
      </c>
      <c r="C58" s="9" t="s">
        <v>64</v>
      </c>
      <c r="D58" s="4">
        <v>21.06</v>
      </c>
      <c r="E58" s="4">
        <v>20.52</v>
      </c>
      <c r="F58" s="4">
        <v>1.62</v>
      </c>
      <c r="G58" s="4">
        <v>275.39999999999998</v>
      </c>
      <c r="H58" s="4">
        <v>288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>
        <v>22.85</v>
      </c>
    </row>
    <row r="59" spans="1:22" x14ac:dyDescent="0.3">
      <c r="A59" s="39"/>
      <c r="B59" s="8" t="s">
        <v>62</v>
      </c>
      <c r="C59" s="4">
        <v>180</v>
      </c>
      <c r="D59" s="4">
        <v>6.1</v>
      </c>
      <c r="E59" s="4">
        <v>7.28</v>
      </c>
      <c r="F59" s="4">
        <v>33</v>
      </c>
      <c r="G59" s="4">
        <v>222</v>
      </c>
      <c r="H59" s="4">
        <v>302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>
        <v>8.07</v>
      </c>
    </row>
    <row r="60" spans="1:22" x14ac:dyDescent="0.3">
      <c r="A60" s="39"/>
      <c r="B60" s="12" t="s">
        <v>43</v>
      </c>
      <c r="C60" s="4">
        <v>30</v>
      </c>
      <c r="D60" s="4">
        <v>3.2</v>
      </c>
      <c r="E60" s="4">
        <v>1.36</v>
      </c>
      <c r="F60" s="4">
        <v>13.06</v>
      </c>
      <c r="G60" s="4">
        <v>82.2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>
        <v>1.48</v>
      </c>
    </row>
    <row r="61" spans="1:22" x14ac:dyDescent="0.3">
      <c r="A61" s="39"/>
      <c r="B61" s="12" t="s">
        <v>41</v>
      </c>
      <c r="C61" s="16">
        <v>30</v>
      </c>
      <c r="D61" s="16">
        <v>2.04</v>
      </c>
      <c r="E61" s="16">
        <v>0.36</v>
      </c>
      <c r="F61" s="16">
        <v>12.6</v>
      </c>
      <c r="G61" s="16">
        <v>63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>
        <v>0.89</v>
      </c>
    </row>
    <row r="62" spans="1:22" ht="27" x14ac:dyDescent="0.3">
      <c r="A62" s="40"/>
      <c r="B62" s="8" t="s">
        <v>42</v>
      </c>
      <c r="C62" s="16">
        <v>200</v>
      </c>
      <c r="D62" s="16">
        <v>0.32</v>
      </c>
      <c r="E62" s="16">
        <v>0.43600000000000005</v>
      </c>
      <c r="F62" s="16">
        <v>3.3479999999999994</v>
      </c>
      <c r="G62" s="16">
        <v>18.239999999999998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>
        <v>2.78</v>
      </c>
    </row>
    <row r="63" spans="1:22" x14ac:dyDescent="0.3">
      <c r="A63" s="4" t="s">
        <v>44</v>
      </c>
      <c r="B63" s="4"/>
      <c r="C63" s="4"/>
      <c r="D63" s="13">
        <f>D56+D57+D58+D59+D60+D61+D62</f>
        <v>39.195</v>
      </c>
      <c r="E63" s="13">
        <f t="shared" ref="E63:G63" si="9">E56+E57+E58+E59+E60+E61+E62</f>
        <v>37.905999999999999</v>
      </c>
      <c r="F63" s="13">
        <f t="shared" si="9"/>
        <v>95.827999999999989</v>
      </c>
      <c r="G63" s="13">
        <f t="shared" si="9"/>
        <v>887.09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3">
        <f>V62+V61+V60+V59+V58+V57+V56</f>
        <v>41.22</v>
      </c>
    </row>
    <row r="64" spans="1:22" x14ac:dyDescent="0.3">
      <c r="A64" s="36"/>
      <c r="B64" s="4" t="s">
        <v>65</v>
      </c>
      <c r="C64" s="4">
        <v>40</v>
      </c>
      <c r="D64" s="4">
        <v>1.92</v>
      </c>
      <c r="E64" s="4">
        <v>1.1200000000000001</v>
      </c>
      <c r="F64" s="4">
        <v>31.08</v>
      </c>
      <c r="G64" s="4">
        <v>134.32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>
        <v>6</v>
      </c>
    </row>
    <row r="65" spans="1:22" ht="28.2" x14ac:dyDescent="0.3">
      <c r="A65" s="37"/>
      <c r="B65" s="1" t="s">
        <v>53</v>
      </c>
      <c r="C65" s="4">
        <v>200</v>
      </c>
      <c r="D65" s="4">
        <v>2.34</v>
      </c>
      <c r="E65" s="4">
        <v>3.2</v>
      </c>
      <c r="F65" s="4">
        <v>14.84</v>
      </c>
      <c r="G65" s="4">
        <v>139.19999999999999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>
        <v>4.32</v>
      </c>
    </row>
    <row r="66" spans="1:22" x14ac:dyDescent="0.3">
      <c r="A66" s="4" t="s">
        <v>46</v>
      </c>
      <c r="B66" s="4"/>
      <c r="C66" s="4"/>
      <c r="D66" s="13">
        <f>D64+D65</f>
        <v>4.26</v>
      </c>
      <c r="E66" s="13">
        <f t="shared" ref="E66:G66" si="10">E64+E65</f>
        <v>4.32</v>
      </c>
      <c r="F66" s="13">
        <f t="shared" si="10"/>
        <v>45.92</v>
      </c>
      <c r="G66" s="13">
        <f t="shared" si="10"/>
        <v>273.52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13">
        <f>V65+V64</f>
        <v>10.32</v>
      </c>
    </row>
    <row r="67" spans="1:22" x14ac:dyDescent="0.3">
      <c r="A67" s="4" t="s">
        <v>47</v>
      </c>
      <c r="B67" s="4"/>
      <c r="C67" s="4"/>
      <c r="D67" s="17">
        <f>D55+D63+D66</f>
        <v>65.575000000000003</v>
      </c>
      <c r="E67" s="17">
        <f t="shared" ref="E67:G67" si="11">E55+E63+E66</f>
        <v>77.162150943396227</v>
      </c>
      <c r="F67" s="17">
        <f t="shared" si="11"/>
        <v>258.65245283018868</v>
      </c>
      <c r="G67" s="17">
        <f t="shared" si="11"/>
        <v>1725.8913207547171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13">
        <f>V66+V63+V55</f>
        <v>104.85</v>
      </c>
    </row>
    <row r="68" spans="1:22" x14ac:dyDescent="0.3">
      <c r="A68" s="30" t="s">
        <v>66</v>
      </c>
      <c r="B68" s="30"/>
      <c r="C68" s="30"/>
      <c r="D68" s="30"/>
      <c r="E68" s="30"/>
      <c r="F68" s="30"/>
      <c r="G68" s="30"/>
      <c r="H68" s="3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3">
      <c r="A69" s="41" t="s">
        <v>14</v>
      </c>
      <c r="B69" s="18" t="s">
        <v>78</v>
      </c>
      <c r="C69" s="9" t="s">
        <v>59</v>
      </c>
      <c r="D69" s="4">
        <v>28.2</v>
      </c>
      <c r="E69" s="4">
        <v>22.5</v>
      </c>
      <c r="F69" s="4">
        <v>19.2</v>
      </c>
      <c r="G69" s="4">
        <v>393</v>
      </c>
      <c r="H69" s="4">
        <v>219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>
        <v>34.229999999999997</v>
      </c>
    </row>
    <row r="70" spans="1:22" x14ac:dyDescent="0.3">
      <c r="A70" s="36"/>
      <c r="B70" s="18" t="s">
        <v>45</v>
      </c>
      <c r="C70" s="4">
        <v>200</v>
      </c>
      <c r="D70" s="4">
        <v>0.1</v>
      </c>
      <c r="E70" s="4">
        <v>0</v>
      </c>
      <c r="F70" s="4">
        <v>15</v>
      </c>
      <c r="G70" s="4">
        <v>60</v>
      </c>
      <c r="H70" s="4">
        <v>376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>
        <v>1.04</v>
      </c>
    </row>
    <row r="71" spans="1:22" ht="26.4" x14ac:dyDescent="0.3">
      <c r="A71" s="36"/>
      <c r="B71" s="10" t="s">
        <v>33</v>
      </c>
      <c r="C71" s="4">
        <v>200</v>
      </c>
      <c r="D71" s="4">
        <v>7</v>
      </c>
      <c r="E71" s="4">
        <v>6</v>
      </c>
      <c r="F71" s="4">
        <v>9.4</v>
      </c>
      <c r="G71" s="4">
        <v>124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>
        <v>14.08</v>
      </c>
    </row>
    <row r="72" spans="1:22" x14ac:dyDescent="0.3">
      <c r="A72" s="36"/>
      <c r="B72" s="12" t="s">
        <v>32</v>
      </c>
      <c r="C72" s="4">
        <v>10</v>
      </c>
      <c r="D72" s="4">
        <v>0.08</v>
      </c>
      <c r="E72" s="4">
        <v>0</v>
      </c>
      <c r="F72" s="4">
        <v>80.3</v>
      </c>
      <c r="G72" s="4">
        <v>8.0299999999999994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>
        <v>2.5099999999999998</v>
      </c>
    </row>
    <row r="73" spans="1:22" x14ac:dyDescent="0.3">
      <c r="A73" s="4" t="s">
        <v>15</v>
      </c>
      <c r="B73" s="4"/>
      <c r="C73" s="4"/>
      <c r="D73" s="13">
        <f>D69+D70+D71+D72</f>
        <v>35.379999999999995</v>
      </c>
      <c r="E73" s="13">
        <f t="shared" ref="E73:V73" si="12">E69+E70+E71+E72</f>
        <v>28.5</v>
      </c>
      <c r="F73" s="13">
        <f t="shared" si="12"/>
        <v>123.9</v>
      </c>
      <c r="G73" s="13">
        <f t="shared" si="12"/>
        <v>585.03</v>
      </c>
      <c r="H73" s="13">
        <f t="shared" si="12"/>
        <v>595</v>
      </c>
      <c r="I73" s="13">
        <f t="shared" si="12"/>
        <v>0</v>
      </c>
      <c r="J73" s="13">
        <f t="shared" si="12"/>
        <v>0</v>
      </c>
      <c r="K73" s="13">
        <f t="shared" si="12"/>
        <v>0</v>
      </c>
      <c r="L73" s="13">
        <f t="shared" si="12"/>
        <v>0</v>
      </c>
      <c r="M73" s="13">
        <f t="shared" si="12"/>
        <v>0</v>
      </c>
      <c r="N73" s="13">
        <f t="shared" si="12"/>
        <v>0</v>
      </c>
      <c r="O73" s="13">
        <f t="shared" si="12"/>
        <v>0</v>
      </c>
      <c r="P73" s="13">
        <f t="shared" si="12"/>
        <v>0</v>
      </c>
      <c r="Q73" s="13">
        <f t="shared" si="12"/>
        <v>0</v>
      </c>
      <c r="R73" s="13">
        <f t="shared" si="12"/>
        <v>0</v>
      </c>
      <c r="S73" s="13">
        <f t="shared" si="12"/>
        <v>0</v>
      </c>
      <c r="T73" s="13">
        <f t="shared" si="12"/>
        <v>0</v>
      </c>
      <c r="U73" s="13">
        <f t="shared" si="12"/>
        <v>0</v>
      </c>
      <c r="V73" s="13">
        <f t="shared" si="12"/>
        <v>51.859999999999992</v>
      </c>
    </row>
    <row r="74" spans="1:22" x14ac:dyDescent="0.3">
      <c r="A74" s="38" t="s">
        <v>37</v>
      </c>
      <c r="B74" s="8" t="s">
        <v>70</v>
      </c>
      <c r="C74" s="4">
        <v>100</v>
      </c>
      <c r="D74" s="4">
        <v>0.8</v>
      </c>
      <c r="E74" s="4">
        <v>0.2</v>
      </c>
      <c r="F74" s="4">
        <v>3.2</v>
      </c>
      <c r="G74" s="4">
        <v>18</v>
      </c>
      <c r="H74" s="4">
        <v>70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>
        <v>3.2</v>
      </c>
    </row>
    <row r="75" spans="1:22" ht="27" x14ac:dyDescent="0.3">
      <c r="A75" s="39"/>
      <c r="B75" s="8" t="s">
        <v>68</v>
      </c>
      <c r="C75" s="9">
        <v>250</v>
      </c>
      <c r="D75" s="14">
        <v>2.65</v>
      </c>
      <c r="E75" s="14">
        <v>2.7749999999999999</v>
      </c>
      <c r="F75" s="14">
        <v>24.15</v>
      </c>
      <c r="G75" s="14">
        <v>132.5</v>
      </c>
      <c r="H75" s="4">
        <v>103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>
        <v>2.4700000000000002</v>
      </c>
    </row>
    <row r="76" spans="1:22" ht="27" x14ac:dyDescent="0.3">
      <c r="A76" s="39"/>
      <c r="B76" s="8" t="s">
        <v>88</v>
      </c>
      <c r="C76" s="9" t="s">
        <v>111</v>
      </c>
      <c r="D76" s="4">
        <v>14.22</v>
      </c>
      <c r="E76" s="4">
        <v>12.96</v>
      </c>
      <c r="F76" s="4">
        <v>14.759999999999998</v>
      </c>
      <c r="G76" s="4">
        <v>232.2</v>
      </c>
      <c r="H76" s="4">
        <v>234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>
        <v>21.49</v>
      </c>
    </row>
    <row r="77" spans="1:22" x14ac:dyDescent="0.3">
      <c r="A77" s="39"/>
      <c r="B77" s="8" t="s">
        <v>69</v>
      </c>
      <c r="C77" s="9" t="s">
        <v>103</v>
      </c>
      <c r="D77" s="4">
        <v>4</v>
      </c>
      <c r="E77" s="4">
        <v>6.5400000000000009</v>
      </c>
      <c r="F77" s="4">
        <v>28.6</v>
      </c>
      <c r="G77" s="4">
        <v>189.2</v>
      </c>
      <c r="H77" s="4">
        <v>125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>
        <v>6.23</v>
      </c>
    </row>
    <row r="78" spans="1:22" x14ac:dyDescent="0.3">
      <c r="A78" s="39"/>
      <c r="B78" s="12" t="s">
        <v>43</v>
      </c>
      <c r="C78" s="4">
        <v>30</v>
      </c>
      <c r="D78" s="4">
        <v>3.2</v>
      </c>
      <c r="E78" s="4">
        <v>1.36</v>
      </c>
      <c r="F78" s="4">
        <v>13.06</v>
      </c>
      <c r="G78" s="4">
        <v>82.2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>
        <v>1.48</v>
      </c>
    </row>
    <row r="79" spans="1:22" x14ac:dyDescent="0.3">
      <c r="A79" s="39"/>
      <c r="B79" s="8" t="s">
        <v>41</v>
      </c>
      <c r="C79" s="4">
        <v>30</v>
      </c>
      <c r="D79" s="4">
        <v>2.04</v>
      </c>
      <c r="E79" s="4">
        <v>0.36</v>
      </c>
      <c r="F79" s="4">
        <v>12.6</v>
      </c>
      <c r="G79" s="4">
        <v>63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>
        <v>0.89</v>
      </c>
    </row>
    <row r="80" spans="1:22" x14ac:dyDescent="0.3">
      <c r="A80" s="40"/>
      <c r="B80" s="8" t="s">
        <v>55</v>
      </c>
      <c r="C80" s="16">
        <v>200</v>
      </c>
      <c r="D80" s="16">
        <v>1.01</v>
      </c>
      <c r="E80" s="16">
        <v>0.1</v>
      </c>
      <c r="F80" s="16">
        <v>11.2</v>
      </c>
      <c r="G80" s="16">
        <v>46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>
        <v>9</v>
      </c>
    </row>
    <row r="81" spans="1:22" x14ac:dyDescent="0.3">
      <c r="A81" s="4" t="s">
        <v>44</v>
      </c>
      <c r="B81" s="4"/>
      <c r="C81" s="4"/>
      <c r="D81" s="13">
        <f>D74+D75+D76+D77+D78+D79+D80</f>
        <v>27.92</v>
      </c>
      <c r="E81" s="13">
        <f t="shared" ref="E81:G81" si="13">E74+E75+E76+E77+E78+E79+E80</f>
        <v>24.295000000000002</v>
      </c>
      <c r="F81" s="13">
        <f t="shared" si="13"/>
        <v>107.57000000000001</v>
      </c>
      <c r="G81" s="13">
        <f t="shared" si="13"/>
        <v>763.1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13">
        <f>V80+V79+V78+V77+V76+V75+V74</f>
        <v>44.760000000000005</v>
      </c>
    </row>
    <row r="82" spans="1:22" x14ac:dyDescent="0.3">
      <c r="A82" s="36"/>
      <c r="B82" s="4" t="s">
        <v>71</v>
      </c>
      <c r="C82" s="4">
        <v>35</v>
      </c>
      <c r="D82" s="4">
        <v>2.2999999999999998</v>
      </c>
      <c r="E82" s="4">
        <v>2.9</v>
      </c>
      <c r="F82" s="4">
        <v>22.3</v>
      </c>
      <c r="G82" s="4">
        <v>125.1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v>5.25</v>
      </c>
    </row>
    <row r="83" spans="1:22" x14ac:dyDescent="0.3">
      <c r="A83" s="37"/>
      <c r="B83" s="4" t="s">
        <v>86</v>
      </c>
      <c r="C83" s="4">
        <v>200</v>
      </c>
      <c r="D83" s="4">
        <v>0.64</v>
      </c>
      <c r="E83" s="4">
        <v>0.27200000000000002</v>
      </c>
      <c r="F83" s="4">
        <v>2.6120000000000001</v>
      </c>
      <c r="G83" s="4">
        <v>16.440000000000001</v>
      </c>
      <c r="H83" s="4">
        <v>379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>
        <v>7.22</v>
      </c>
    </row>
    <row r="84" spans="1:22" x14ac:dyDescent="0.3">
      <c r="A84" s="4" t="s">
        <v>46</v>
      </c>
      <c r="B84" s="4"/>
      <c r="C84" s="4"/>
      <c r="D84" s="13">
        <f>D82+D83</f>
        <v>2.94</v>
      </c>
      <c r="E84" s="13">
        <f t="shared" ref="E84:G84" si="14">E82+E83</f>
        <v>3.1719999999999997</v>
      </c>
      <c r="F84" s="13">
        <f t="shared" si="14"/>
        <v>24.911999999999999</v>
      </c>
      <c r="G84" s="13">
        <f t="shared" si="14"/>
        <v>141.54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13">
        <f>V83+V82</f>
        <v>12.469999999999999</v>
      </c>
    </row>
    <row r="85" spans="1:22" x14ac:dyDescent="0.3">
      <c r="A85" s="4" t="s">
        <v>47</v>
      </c>
      <c r="B85" s="4"/>
      <c r="C85" s="4"/>
      <c r="D85" s="13">
        <f>D84+D81+D73</f>
        <v>66.239999999999995</v>
      </c>
      <c r="E85" s="13">
        <f t="shared" ref="E85:G85" si="15">E84+E81+E73</f>
        <v>55.966999999999999</v>
      </c>
      <c r="F85" s="13">
        <f t="shared" si="15"/>
        <v>256.38200000000001</v>
      </c>
      <c r="G85" s="13">
        <f t="shared" si="15"/>
        <v>1489.67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13">
        <f>V84+V81+V73</f>
        <v>109.09</v>
      </c>
    </row>
    <row r="86" spans="1:22" x14ac:dyDescent="0.3">
      <c r="A86" s="30" t="s">
        <v>72</v>
      </c>
      <c r="B86" s="30"/>
      <c r="C86" s="30"/>
      <c r="D86" s="30"/>
      <c r="E86" s="30"/>
      <c r="F86" s="30"/>
      <c r="G86" s="30"/>
      <c r="H86" s="3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3">
      <c r="A87" s="41" t="s">
        <v>14</v>
      </c>
      <c r="B87" s="8" t="s">
        <v>89</v>
      </c>
      <c r="C87" s="9">
        <v>250</v>
      </c>
      <c r="D87" s="4">
        <v>6</v>
      </c>
      <c r="E87" s="4">
        <v>3</v>
      </c>
      <c r="F87" s="4">
        <v>43.4</v>
      </c>
      <c r="G87" s="4">
        <v>225</v>
      </c>
      <c r="H87" s="4">
        <v>181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>
        <v>12.89</v>
      </c>
    </row>
    <row r="88" spans="1:22" x14ac:dyDescent="0.3">
      <c r="A88" s="36"/>
      <c r="B88" s="12" t="s">
        <v>98</v>
      </c>
      <c r="C88" s="4">
        <v>50</v>
      </c>
      <c r="D88" s="4">
        <v>3.65</v>
      </c>
      <c r="E88" s="4">
        <v>6.95</v>
      </c>
      <c r="F88" s="4">
        <v>7.55</v>
      </c>
      <c r="G88" s="4">
        <v>176.5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>
        <v>6.08</v>
      </c>
    </row>
    <row r="89" spans="1:22" x14ac:dyDescent="0.3">
      <c r="A89" s="36"/>
      <c r="B89" s="8" t="s">
        <v>35</v>
      </c>
      <c r="C89" s="4">
        <v>200</v>
      </c>
      <c r="D89" s="4">
        <v>3.76</v>
      </c>
      <c r="E89" s="4">
        <v>3.2</v>
      </c>
      <c r="F89" s="4">
        <v>26.739999999999995</v>
      </c>
      <c r="G89" s="4">
        <v>150.80000000000001</v>
      </c>
      <c r="H89" s="4">
        <v>382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>
        <v>6.88</v>
      </c>
    </row>
    <row r="90" spans="1:22" ht="27" x14ac:dyDescent="0.3">
      <c r="A90" s="36"/>
      <c r="B90" s="8" t="s">
        <v>33</v>
      </c>
      <c r="C90" s="4">
        <v>200</v>
      </c>
      <c r="D90" s="4">
        <v>7</v>
      </c>
      <c r="E90" s="4">
        <v>6</v>
      </c>
      <c r="F90" s="4">
        <v>9.4</v>
      </c>
      <c r="G90" s="4">
        <v>124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>
        <v>14.08</v>
      </c>
    </row>
    <row r="91" spans="1:22" x14ac:dyDescent="0.3">
      <c r="A91" s="36"/>
      <c r="B91" s="8" t="s">
        <v>60</v>
      </c>
      <c r="C91" s="4">
        <v>100</v>
      </c>
      <c r="D91" s="4">
        <v>1.5</v>
      </c>
      <c r="E91" s="4">
        <v>0.5</v>
      </c>
      <c r="F91" s="4">
        <v>21</v>
      </c>
      <c r="G91" s="4">
        <v>96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>
        <v>9</v>
      </c>
    </row>
    <row r="92" spans="1:22" x14ac:dyDescent="0.3">
      <c r="A92" s="36"/>
      <c r="B92" s="12" t="s">
        <v>32</v>
      </c>
      <c r="C92" s="4">
        <v>10</v>
      </c>
      <c r="D92" s="4">
        <v>0.08</v>
      </c>
      <c r="E92" s="4">
        <v>0</v>
      </c>
      <c r="F92" s="4">
        <v>80.3</v>
      </c>
      <c r="G92" s="4">
        <v>8.0299999999999994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>
        <v>2.5099999999999998</v>
      </c>
    </row>
    <row r="93" spans="1:22" x14ac:dyDescent="0.3">
      <c r="A93" s="4" t="s">
        <v>15</v>
      </c>
      <c r="B93" s="4"/>
      <c r="C93" s="4"/>
      <c r="D93" s="13">
        <v>21.99</v>
      </c>
      <c r="E93" s="13">
        <v>19.649999999999999</v>
      </c>
      <c r="F93" s="13">
        <v>188.39</v>
      </c>
      <c r="G93" s="13">
        <v>780.32999999999993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3">
        <v>51.44</v>
      </c>
    </row>
    <row r="94" spans="1:22" x14ac:dyDescent="0.3">
      <c r="A94" s="38" t="s">
        <v>37</v>
      </c>
      <c r="B94" s="8" t="s">
        <v>61</v>
      </c>
      <c r="C94" s="4">
        <v>100</v>
      </c>
      <c r="D94" s="4">
        <v>2.2999999999999998</v>
      </c>
      <c r="E94" s="4">
        <v>6.8</v>
      </c>
      <c r="F94" s="4">
        <v>15.4</v>
      </c>
      <c r="G94" s="4">
        <v>132</v>
      </c>
      <c r="H94" s="4">
        <v>75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>
        <v>5.63</v>
      </c>
    </row>
    <row r="95" spans="1:22" ht="27" x14ac:dyDescent="0.3">
      <c r="A95" s="39"/>
      <c r="B95" s="8" t="s">
        <v>73</v>
      </c>
      <c r="C95" s="9">
        <v>250</v>
      </c>
      <c r="D95" s="4">
        <v>8.61</v>
      </c>
      <c r="E95" s="4">
        <v>8.4</v>
      </c>
      <c r="F95" s="4">
        <v>14.34</v>
      </c>
      <c r="G95" s="4">
        <v>167.25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>
        <v>16.239999999999998</v>
      </c>
    </row>
    <row r="96" spans="1:22" ht="27" x14ac:dyDescent="0.3">
      <c r="A96" s="39"/>
      <c r="B96" s="8" t="s">
        <v>91</v>
      </c>
      <c r="C96" s="9" t="s">
        <v>64</v>
      </c>
      <c r="D96" s="4">
        <v>21.06</v>
      </c>
      <c r="E96" s="4">
        <v>20.52</v>
      </c>
      <c r="F96" s="4">
        <v>1.62</v>
      </c>
      <c r="G96" s="4">
        <v>275.39999999999998</v>
      </c>
      <c r="H96" s="4">
        <v>288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>
        <v>22.85</v>
      </c>
    </row>
    <row r="97" spans="1:22" x14ac:dyDescent="0.3">
      <c r="A97" s="39"/>
      <c r="B97" s="12" t="s">
        <v>90</v>
      </c>
      <c r="C97" s="9">
        <v>180</v>
      </c>
      <c r="D97" s="14">
        <v>4.1399999999999997</v>
      </c>
      <c r="E97" s="4">
        <v>5.34</v>
      </c>
      <c r="F97" s="4">
        <v>26.8</v>
      </c>
      <c r="G97" s="4">
        <v>171.8</v>
      </c>
      <c r="H97" s="4">
        <v>321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>
        <v>6.51</v>
      </c>
    </row>
    <row r="98" spans="1:22" x14ac:dyDescent="0.3">
      <c r="A98" s="39"/>
      <c r="B98" s="12" t="s">
        <v>43</v>
      </c>
      <c r="C98" s="9">
        <v>30</v>
      </c>
      <c r="D98" s="4">
        <v>3.2</v>
      </c>
      <c r="E98" s="4">
        <v>1.36</v>
      </c>
      <c r="F98" s="4">
        <v>13.06</v>
      </c>
      <c r="G98" s="4">
        <v>82.2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>
        <v>1.48</v>
      </c>
    </row>
    <row r="99" spans="1:22" x14ac:dyDescent="0.3">
      <c r="A99" s="39"/>
      <c r="B99" s="8" t="s">
        <v>41</v>
      </c>
      <c r="C99" s="4">
        <v>30</v>
      </c>
      <c r="D99" s="4">
        <v>2.04</v>
      </c>
      <c r="E99" s="4">
        <v>0.36</v>
      </c>
      <c r="F99" s="4">
        <v>12.6</v>
      </c>
      <c r="G99" s="4">
        <v>63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>
        <v>0.89</v>
      </c>
    </row>
    <row r="100" spans="1:22" ht="27" x14ac:dyDescent="0.3">
      <c r="A100" s="39"/>
      <c r="B100" s="8" t="s">
        <v>53</v>
      </c>
      <c r="C100" s="4">
        <v>200</v>
      </c>
      <c r="D100" s="4">
        <v>2.34</v>
      </c>
      <c r="E100" s="4">
        <v>3.2</v>
      </c>
      <c r="F100" s="4">
        <v>14.84</v>
      </c>
      <c r="G100" s="4">
        <v>139.19999999999999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>
        <v>4.32</v>
      </c>
    </row>
    <row r="101" spans="1:22" x14ac:dyDescent="0.3">
      <c r="A101" s="4" t="s">
        <v>44</v>
      </c>
      <c r="B101" s="4"/>
      <c r="C101" s="4"/>
      <c r="D101" s="17">
        <f>D94+D95+D96+D97+D98+D99+D100</f>
        <v>43.69</v>
      </c>
      <c r="E101" s="17">
        <f t="shared" ref="E101:G101" si="16">E94+E95+E96+E97+E98+E99+E100</f>
        <v>45.980000000000004</v>
      </c>
      <c r="F101" s="17">
        <f t="shared" si="16"/>
        <v>98.66</v>
      </c>
      <c r="G101" s="17">
        <f t="shared" si="16"/>
        <v>1030.8500000000001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13">
        <f>V100+V99+V98+V97+V96+V95</f>
        <v>52.289999999999992</v>
      </c>
    </row>
    <row r="102" spans="1:22" x14ac:dyDescent="0.3">
      <c r="A102" s="36"/>
      <c r="B102" s="4" t="s">
        <v>99</v>
      </c>
      <c r="C102" s="4">
        <v>70</v>
      </c>
      <c r="D102" s="4">
        <v>4.9000000000000004</v>
      </c>
      <c r="E102" s="4">
        <v>4.9000000000000004</v>
      </c>
      <c r="F102" s="4">
        <v>42.7</v>
      </c>
      <c r="G102" s="4">
        <v>224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10.59</v>
      </c>
    </row>
    <row r="103" spans="1:22" ht="28.2" x14ac:dyDescent="0.3">
      <c r="A103" s="37"/>
      <c r="B103" s="20" t="s">
        <v>42</v>
      </c>
      <c r="C103" s="4">
        <v>200</v>
      </c>
      <c r="D103" s="4">
        <v>0.32</v>
      </c>
      <c r="E103" s="4">
        <v>0.43600000000000005</v>
      </c>
      <c r="F103" s="4">
        <v>3.3479999999999994</v>
      </c>
      <c r="G103" s="4">
        <v>18.239999999999998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>
        <v>2.78</v>
      </c>
    </row>
    <row r="104" spans="1:22" x14ac:dyDescent="0.3">
      <c r="A104" s="4" t="s">
        <v>46</v>
      </c>
      <c r="B104" s="4"/>
      <c r="C104" s="4"/>
      <c r="D104" s="13">
        <f>D102+D103</f>
        <v>5.2200000000000006</v>
      </c>
      <c r="E104" s="13">
        <f t="shared" ref="E104:G104" si="17">E102+E103</f>
        <v>5.3360000000000003</v>
      </c>
      <c r="F104" s="13">
        <f t="shared" si="17"/>
        <v>46.048000000000002</v>
      </c>
      <c r="G104" s="13">
        <f t="shared" si="17"/>
        <v>242.24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>
        <f>V103+V102</f>
        <v>13.37</v>
      </c>
    </row>
    <row r="105" spans="1:22" x14ac:dyDescent="0.3">
      <c r="A105" s="4" t="s">
        <v>47</v>
      </c>
      <c r="B105" s="4"/>
      <c r="C105" s="4"/>
      <c r="D105" s="17">
        <f>D104+D101+D93</f>
        <v>70.899999999999991</v>
      </c>
      <c r="E105" s="17">
        <f t="shared" ref="E105:G105" si="18">E104+E101+E93</f>
        <v>70.966000000000008</v>
      </c>
      <c r="F105" s="17">
        <f t="shared" si="18"/>
        <v>333.09799999999996</v>
      </c>
      <c r="G105" s="17">
        <f t="shared" si="18"/>
        <v>2053.42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13">
        <f>V104+V101+V93</f>
        <v>117.1</v>
      </c>
    </row>
    <row r="106" spans="1:22" x14ac:dyDescent="0.3">
      <c r="A106" s="4" t="s">
        <v>74</v>
      </c>
      <c r="B106" s="21"/>
      <c r="C106" s="21"/>
      <c r="D106" s="17">
        <f>D105+D85+D67+D48+D28</f>
        <v>348.62299999999999</v>
      </c>
      <c r="E106" s="17">
        <f t="shared" ref="E106:V106" si="19">E105+E85+E67+E48+E28</f>
        <v>327.61815094339624</v>
      </c>
      <c r="F106" s="17">
        <f t="shared" si="19"/>
        <v>1529.1944528301888</v>
      </c>
      <c r="G106" s="17">
        <f t="shared" si="19"/>
        <v>9109.5613207547176</v>
      </c>
      <c r="H106" s="17"/>
      <c r="I106" s="17">
        <f t="shared" si="19"/>
        <v>0</v>
      </c>
      <c r="J106" s="17">
        <f t="shared" si="19"/>
        <v>0</v>
      </c>
      <c r="K106" s="17">
        <f t="shared" si="19"/>
        <v>0</v>
      </c>
      <c r="L106" s="17">
        <f t="shared" si="19"/>
        <v>0</v>
      </c>
      <c r="M106" s="17">
        <f t="shared" si="19"/>
        <v>0</v>
      </c>
      <c r="N106" s="17">
        <f t="shared" si="19"/>
        <v>0</v>
      </c>
      <c r="O106" s="17">
        <f t="shared" si="19"/>
        <v>0</v>
      </c>
      <c r="P106" s="17">
        <f t="shared" si="19"/>
        <v>0</v>
      </c>
      <c r="Q106" s="17">
        <f t="shared" si="19"/>
        <v>0</v>
      </c>
      <c r="R106" s="17">
        <f t="shared" si="19"/>
        <v>0</v>
      </c>
      <c r="S106" s="17">
        <f t="shared" si="19"/>
        <v>0</v>
      </c>
      <c r="T106" s="17">
        <f t="shared" si="19"/>
        <v>0</v>
      </c>
      <c r="U106" s="17">
        <f t="shared" si="19"/>
        <v>0</v>
      </c>
      <c r="V106" s="17">
        <f t="shared" si="19"/>
        <v>574.72</v>
      </c>
    </row>
    <row r="107" spans="1:22" x14ac:dyDescent="0.3">
      <c r="A107" s="4"/>
      <c r="B107" s="21"/>
      <c r="C107" s="21"/>
      <c r="D107" s="17">
        <f>D16+D36+D55++D73+D93</f>
        <v>139.69499999999999</v>
      </c>
      <c r="E107" s="17">
        <f t="shared" ref="E107:V107" si="20">E16+E36+E55++E73+E93</f>
        <v>134.74115094339624</v>
      </c>
      <c r="F107" s="17">
        <f t="shared" si="20"/>
        <v>840.08445283018864</v>
      </c>
      <c r="G107" s="17">
        <f t="shared" si="20"/>
        <v>3651.8513207547167</v>
      </c>
      <c r="H107" s="17"/>
      <c r="I107" s="17">
        <f t="shared" si="20"/>
        <v>0</v>
      </c>
      <c r="J107" s="17">
        <f t="shared" si="20"/>
        <v>0</v>
      </c>
      <c r="K107" s="17">
        <f t="shared" si="20"/>
        <v>0</v>
      </c>
      <c r="L107" s="17">
        <f t="shared" si="20"/>
        <v>0</v>
      </c>
      <c r="M107" s="17">
        <f t="shared" si="20"/>
        <v>0</v>
      </c>
      <c r="N107" s="17">
        <f t="shared" si="20"/>
        <v>0</v>
      </c>
      <c r="O107" s="17">
        <f t="shared" si="20"/>
        <v>0</v>
      </c>
      <c r="P107" s="17">
        <f t="shared" si="20"/>
        <v>0</v>
      </c>
      <c r="Q107" s="17">
        <f t="shared" si="20"/>
        <v>0</v>
      </c>
      <c r="R107" s="17">
        <f t="shared" si="20"/>
        <v>0</v>
      </c>
      <c r="S107" s="17">
        <f t="shared" si="20"/>
        <v>0</v>
      </c>
      <c r="T107" s="17">
        <f t="shared" si="20"/>
        <v>0</v>
      </c>
      <c r="U107" s="17">
        <f t="shared" si="20"/>
        <v>0</v>
      </c>
      <c r="V107" s="17">
        <f t="shared" si="20"/>
        <v>255.32999999999998</v>
      </c>
    </row>
    <row r="108" spans="1:22" hidden="1" x14ac:dyDescent="0.3">
      <c r="A108" s="4"/>
      <c r="B108" s="21"/>
      <c r="C108" s="21" t="s">
        <v>106</v>
      </c>
      <c r="D108" s="26">
        <f>D107/5</f>
        <v>27.939</v>
      </c>
      <c r="E108" s="26">
        <f t="shared" ref="E108:V108" si="21">E107/5</f>
        <v>26.948230188679247</v>
      </c>
      <c r="F108" s="26">
        <f t="shared" si="21"/>
        <v>168.01689056603772</v>
      </c>
      <c r="G108" s="26">
        <f t="shared" si="21"/>
        <v>730.37026415094329</v>
      </c>
      <c r="H108" s="26"/>
      <c r="I108" s="26">
        <f t="shared" si="21"/>
        <v>0</v>
      </c>
      <c r="J108" s="26">
        <f t="shared" si="21"/>
        <v>0</v>
      </c>
      <c r="K108" s="26">
        <f t="shared" si="21"/>
        <v>0</v>
      </c>
      <c r="L108" s="26">
        <f t="shared" si="21"/>
        <v>0</v>
      </c>
      <c r="M108" s="26">
        <f t="shared" si="21"/>
        <v>0</v>
      </c>
      <c r="N108" s="26">
        <f t="shared" si="21"/>
        <v>0</v>
      </c>
      <c r="O108" s="26">
        <f t="shared" si="21"/>
        <v>0</v>
      </c>
      <c r="P108" s="26">
        <f t="shared" si="21"/>
        <v>0</v>
      </c>
      <c r="Q108" s="26">
        <f t="shared" si="21"/>
        <v>0</v>
      </c>
      <c r="R108" s="26">
        <f t="shared" si="21"/>
        <v>0</v>
      </c>
      <c r="S108" s="26">
        <f t="shared" si="21"/>
        <v>0</v>
      </c>
      <c r="T108" s="26">
        <f t="shared" si="21"/>
        <v>0</v>
      </c>
      <c r="U108" s="26">
        <f t="shared" si="21"/>
        <v>0</v>
      </c>
      <c r="V108" s="26">
        <f t="shared" si="21"/>
        <v>51.065999999999995</v>
      </c>
    </row>
    <row r="109" spans="1:22" hidden="1" x14ac:dyDescent="0.3">
      <c r="A109" s="4"/>
      <c r="B109" s="21"/>
      <c r="C109" s="21"/>
      <c r="D109" s="17">
        <f>D24+D44+D63+D81+D101</f>
        <v>190.63799999999998</v>
      </c>
      <c r="E109" s="17">
        <f t="shared" ref="E109:V109" si="22">E24+E44+E63+E81+E101</f>
        <v>166.62700000000001</v>
      </c>
      <c r="F109" s="17">
        <f t="shared" si="22"/>
        <v>514.41800000000001</v>
      </c>
      <c r="G109" s="17">
        <f t="shared" si="22"/>
        <v>4427.37</v>
      </c>
      <c r="H109" s="17"/>
      <c r="I109" s="17">
        <f t="shared" si="22"/>
        <v>0</v>
      </c>
      <c r="J109" s="17">
        <f t="shared" si="22"/>
        <v>0</v>
      </c>
      <c r="K109" s="17">
        <f t="shared" si="22"/>
        <v>0</v>
      </c>
      <c r="L109" s="17">
        <f t="shared" si="22"/>
        <v>0</v>
      </c>
      <c r="M109" s="17">
        <f t="shared" si="22"/>
        <v>0</v>
      </c>
      <c r="N109" s="17">
        <f t="shared" si="22"/>
        <v>0</v>
      </c>
      <c r="O109" s="17">
        <f t="shared" si="22"/>
        <v>0</v>
      </c>
      <c r="P109" s="17">
        <f t="shared" si="22"/>
        <v>0</v>
      </c>
      <c r="Q109" s="17">
        <f t="shared" si="22"/>
        <v>0</v>
      </c>
      <c r="R109" s="17">
        <f t="shared" si="22"/>
        <v>0</v>
      </c>
      <c r="S109" s="17">
        <f t="shared" si="22"/>
        <v>0</v>
      </c>
      <c r="T109" s="17">
        <f t="shared" si="22"/>
        <v>0</v>
      </c>
      <c r="U109" s="17">
        <f t="shared" si="22"/>
        <v>0</v>
      </c>
      <c r="V109" s="17">
        <f t="shared" si="22"/>
        <v>255.80999999999997</v>
      </c>
    </row>
    <row r="110" spans="1:22" hidden="1" x14ac:dyDescent="0.3">
      <c r="A110" s="4"/>
      <c r="B110" s="21"/>
      <c r="C110" s="21" t="s">
        <v>107</v>
      </c>
      <c r="D110" s="26">
        <f>D109/5</f>
        <v>38.127599999999994</v>
      </c>
      <c r="E110" s="26">
        <f t="shared" ref="E110:V110" si="23">E109/5</f>
        <v>33.325400000000002</v>
      </c>
      <c r="F110" s="26">
        <f t="shared" si="23"/>
        <v>102.8836</v>
      </c>
      <c r="G110" s="26">
        <f t="shared" si="23"/>
        <v>885.47399999999993</v>
      </c>
      <c r="H110" s="26"/>
      <c r="I110" s="26">
        <f t="shared" si="23"/>
        <v>0</v>
      </c>
      <c r="J110" s="26">
        <f t="shared" si="23"/>
        <v>0</v>
      </c>
      <c r="K110" s="26">
        <f t="shared" si="23"/>
        <v>0</v>
      </c>
      <c r="L110" s="26">
        <f t="shared" si="23"/>
        <v>0</v>
      </c>
      <c r="M110" s="26">
        <f t="shared" si="23"/>
        <v>0</v>
      </c>
      <c r="N110" s="26">
        <f t="shared" si="23"/>
        <v>0</v>
      </c>
      <c r="O110" s="26">
        <f t="shared" si="23"/>
        <v>0</v>
      </c>
      <c r="P110" s="26">
        <f t="shared" si="23"/>
        <v>0</v>
      </c>
      <c r="Q110" s="26">
        <f t="shared" si="23"/>
        <v>0</v>
      </c>
      <c r="R110" s="26">
        <f t="shared" si="23"/>
        <v>0</v>
      </c>
      <c r="S110" s="26">
        <f t="shared" si="23"/>
        <v>0</v>
      </c>
      <c r="T110" s="26">
        <f t="shared" si="23"/>
        <v>0</v>
      </c>
      <c r="U110" s="26">
        <f t="shared" si="23"/>
        <v>0</v>
      </c>
      <c r="V110" s="26">
        <f t="shared" si="23"/>
        <v>51.161999999999992</v>
      </c>
    </row>
    <row r="111" spans="1:22" x14ac:dyDescent="0.3">
      <c r="A111" s="30" t="s">
        <v>75</v>
      </c>
      <c r="B111" s="30"/>
      <c r="C111" s="30"/>
      <c r="D111" s="30"/>
      <c r="E111" s="30"/>
      <c r="F111" s="30"/>
      <c r="G111" s="30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3">
      <c r="A112" s="42" t="s">
        <v>13</v>
      </c>
      <c r="B112" s="42"/>
      <c r="C112" s="42"/>
      <c r="D112" s="42"/>
      <c r="E112" s="42"/>
      <c r="F112" s="42"/>
      <c r="G112" s="42"/>
      <c r="H112" s="4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 x14ac:dyDescent="0.3">
      <c r="A113" s="41" t="s">
        <v>14</v>
      </c>
      <c r="B113" s="23" t="s">
        <v>67</v>
      </c>
      <c r="C113" s="9" t="s">
        <v>92</v>
      </c>
      <c r="D113" s="4">
        <v>23.63</v>
      </c>
      <c r="E113" s="4">
        <v>9.01</v>
      </c>
      <c r="F113" s="4">
        <v>24.65</v>
      </c>
      <c r="G113" s="4">
        <v>273.7</v>
      </c>
      <c r="H113" s="4">
        <v>217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>
        <v>34.33</v>
      </c>
    </row>
    <row r="114" spans="1:22" x14ac:dyDescent="0.3">
      <c r="A114" s="36"/>
      <c r="B114" s="28" t="s">
        <v>45</v>
      </c>
      <c r="C114" s="4">
        <v>200</v>
      </c>
      <c r="D114" s="28">
        <v>0.1</v>
      </c>
      <c r="E114" s="28">
        <v>0</v>
      </c>
      <c r="F114" s="28">
        <v>15</v>
      </c>
      <c r="G114" s="28">
        <v>60</v>
      </c>
      <c r="H114" s="28">
        <v>376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>
        <v>1.04</v>
      </c>
    </row>
    <row r="115" spans="1:22" ht="27" x14ac:dyDescent="0.3">
      <c r="A115" s="36"/>
      <c r="B115" s="8" t="s">
        <v>33</v>
      </c>
      <c r="C115" s="4">
        <v>200</v>
      </c>
      <c r="D115" s="4">
        <v>7</v>
      </c>
      <c r="E115" s="4">
        <v>6</v>
      </c>
      <c r="F115" s="4">
        <v>9.4</v>
      </c>
      <c r="G115" s="4">
        <v>124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>
        <v>14.08</v>
      </c>
    </row>
    <row r="116" spans="1:22" x14ac:dyDescent="0.3">
      <c r="A116" s="36"/>
      <c r="B116" s="12" t="s">
        <v>32</v>
      </c>
      <c r="C116" s="4">
        <v>10</v>
      </c>
      <c r="D116" s="4">
        <v>0.08</v>
      </c>
      <c r="E116" s="4">
        <v>0</v>
      </c>
      <c r="F116" s="4">
        <v>80.3</v>
      </c>
      <c r="G116" s="4">
        <v>8.0299999999999994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>
        <v>2.5099999999999998</v>
      </c>
    </row>
    <row r="117" spans="1:22" x14ac:dyDescent="0.3">
      <c r="A117" s="4" t="s">
        <v>15</v>
      </c>
      <c r="B117" s="4"/>
      <c r="C117" s="4"/>
      <c r="D117" s="13">
        <f>D113+D114+D115+D116</f>
        <v>30.81</v>
      </c>
      <c r="E117" s="13">
        <f t="shared" ref="E117:G117" si="24">E113+E114+E115+E116</f>
        <v>15.01</v>
      </c>
      <c r="F117" s="13">
        <f t="shared" si="24"/>
        <v>129.35</v>
      </c>
      <c r="G117" s="13">
        <f t="shared" si="24"/>
        <v>465.72999999999996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13">
        <f>V113+V114+V115+V116</f>
        <v>51.959999999999994</v>
      </c>
    </row>
    <row r="118" spans="1:22" x14ac:dyDescent="0.3">
      <c r="A118" s="38" t="s">
        <v>37</v>
      </c>
      <c r="B118" s="23" t="s">
        <v>70</v>
      </c>
      <c r="C118" s="9">
        <v>100</v>
      </c>
      <c r="D118" s="4">
        <v>0.8</v>
      </c>
      <c r="E118" s="4">
        <v>0.2</v>
      </c>
      <c r="F118" s="4">
        <v>3.2</v>
      </c>
      <c r="G118" s="4">
        <v>18</v>
      </c>
      <c r="H118" s="4">
        <v>70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>
        <v>3.2</v>
      </c>
    </row>
    <row r="119" spans="1:22" x14ac:dyDescent="0.3">
      <c r="A119" s="39"/>
      <c r="B119" s="8" t="s">
        <v>112</v>
      </c>
      <c r="C119" s="4">
        <v>250</v>
      </c>
      <c r="D119" s="14">
        <v>1.575</v>
      </c>
      <c r="E119" s="14">
        <v>4.8499999999999996</v>
      </c>
      <c r="F119" s="14">
        <v>7.45</v>
      </c>
      <c r="G119" s="14">
        <v>79.75</v>
      </c>
      <c r="H119" s="4">
        <v>92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>
        <v>2.69</v>
      </c>
    </row>
    <row r="120" spans="1:22" x14ac:dyDescent="0.3">
      <c r="A120" s="39"/>
      <c r="B120" s="8" t="s">
        <v>77</v>
      </c>
      <c r="C120" s="9">
        <v>180</v>
      </c>
      <c r="D120" s="14">
        <v>23.6</v>
      </c>
      <c r="E120" s="14">
        <v>8.9333333333333336</v>
      </c>
      <c r="F120" s="14">
        <v>34.266666666666666</v>
      </c>
      <c r="G120" s="14">
        <v>312</v>
      </c>
      <c r="H120" s="4">
        <v>244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>
        <v>39.409999999999997</v>
      </c>
    </row>
    <row r="121" spans="1:22" x14ac:dyDescent="0.3">
      <c r="A121" s="39"/>
      <c r="B121" s="12" t="s">
        <v>43</v>
      </c>
      <c r="C121" s="4">
        <v>30</v>
      </c>
      <c r="D121" s="4">
        <v>3.2</v>
      </c>
      <c r="E121" s="4">
        <v>1.36</v>
      </c>
      <c r="F121" s="4">
        <v>13.06</v>
      </c>
      <c r="G121" s="4">
        <v>82.2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>
        <v>1.48</v>
      </c>
    </row>
    <row r="122" spans="1:22" x14ac:dyDescent="0.3">
      <c r="A122" s="39"/>
      <c r="B122" s="8" t="s">
        <v>41</v>
      </c>
      <c r="C122" s="4">
        <v>30</v>
      </c>
      <c r="D122" s="4">
        <v>2.04</v>
      </c>
      <c r="E122" s="4">
        <v>0.36</v>
      </c>
      <c r="F122" s="4">
        <v>12.6</v>
      </c>
      <c r="G122" s="4">
        <v>63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>
        <v>0.89</v>
      </c>
    </row>
    <row r="123" spans="1:22" ht="28.2" x14ac:dyDescent="0.3">
      <c r="A123" s="40"/>
      <c r="B123" s="15" t="s">
        <v>42</v>
      </c>
      <c r="C123" s="16">
        <v>200</v>
      </c>
      <c r="D123" s="16">
        <v>0.32</v>
      </c>
      <c r="E123" s="16">
        <v>0.43600000000000005</v>
      </c>
      <c r="F123" s="16">
        <v>3.3479999999999994</v>
      </c>
      <c r="G123" s="16">
        <v>18.239999999999998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>
        <v>2.78</v>
      </c>
    </row>
    <row r="124" spans="1:22" x14ac:dyDescent="0.3">
      <c r="A124" s="4" t="s">
        <v>44</v>
      </c>
      <c r="B124" s="4"/>
      <c r="C124" s="4"/>
      <c r="D124" s="13">
        <f>D118+D119+D120+D121+D122+D123</f>
        <v>31.535</v>
      </c>
      <c r="E124" s="13">
        <f t="shared" ref="E124:G124" si="25">E118+E119+E120+E121+E122+E123</f>
        <v>16.139333333333333</v>
      </c>
      <c r="F124" s="13">
        <f t="shared" si="25"/>
        <v>73.924666666666667</v>
      </c>
      <c r="G124" s="13">
        <f t="shared" si="25"/>
        <v>573.19000000000005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13">
        <f>V123+V122+V121+V120+V119+V118</f>
        <v>50.449999999999996</v>
      </c>
    </row>
    <row r="125" spans="1:22" x14ac:dyDescent="0.3">
      <c r="A125" s="36"/>
      <c r="B125" s="4" t="s">
        <v>71</v>
      </c>
      <c r="C125" s="4">
        <v>35</v>
      </c>
      <c r="D125" s="4">
        <v>2.2999999999999998</v>
      </c>
      <c r="E125" s="4">
        <v>2.9</v>
      </c>
      <c r="F125" s="4">
        <v>22.3</v>
      </c>
      <c r="G125" s="4">
        <v>125.1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>
        <v>5.25</v>
      </c>
    </row>
    <row r="126" spans="1:22" ht="28.2" x14ac:dyDescent="0.3">
      <c r="A126" s="37"/>
      <c r="B126" s="1" t="s">
        <v>53</v>
      </c>
      <c r="C126" s="4">
        <v>200</v>
      </c>
      <c r="D126" s="4">
        <v>2.34</v>
      </c>
      <c r="E126" s="4">
        <v>3.2</v>
      </c>
      <c r="F126" s="4">
        <v>14.84</v>
      </c>
      <c r="G126" s="4">
        <v>139.19999999999999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>
        <v>4.32</v>
      </c>
    </row>
    <row r="127" spans="1:22" x14ac:dyDescent="0.3">
      <c r="A127" s="4" t="s">
        <v>46</v>
      </c>
      <c r="B127" s="4"/>
      <c r="C127" s="4"/>
      <c r="D127" s="4">
        <f>D125+D126</f>
        <v>4.6399999999999997</v>
      </c>
      <c r="E127" s="4">
        <f t="shared" ref="E127:G127" si="26">E125+E126</f>
        <v>6.1</v>
      </c>
      <c r="F127" s="4">
        <f t="shared" si="26"/>
        <v>37.14</v>
      </c>
      <c r="G127" s="4">
        <f t="shared" si="26"/>
        <v>264.29999999999995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13">
        <f>V126+V125</f>
        <v>9.57</v>
      </c>
    </row>
    <row r="128" spans="1:22" x14ac:dyDescent="0.3">
      <c r="A128" s="4" t="s">
        <v>47</v>
      </c>
      <c r="B128" s="4"/>
      <c r="C128" s="4"/>
      <c r="D128" s="13">
        <f>D117+D124+D127</f>
        <v>66.984999999999999</v>
      </c>
      <c r="E128" s="13">
        <f t="shared" ref="E128:G128" si="27">E117+E124+E127</f>
        <v>37.249333333333333</v>
      </c>
      <c r="F128" s="13">
        <f t="shared" si="27"/>
        <v>240.41466666666668</v>
      </c>
      <c r="G128" s="13">
        <f t="shared" si="27"/>
        <v>1303.22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13">
        <f>V127+V124+V117</f>
        <v>111.97999999999999</v>
      </c>
    </row>
    <row r="129" spans="1:23" x14ac:dyDescent="0.3">
      <c r="A129" s="30" t="s">
        <v>48</v>
      </c>
      <c r="B129" s="30"/>
      <c r="C129" s="30"/>
      <c r="D129" s="30"/>
      <c r="E129" s="30"/>
      <c r="F129" s="30"/>
      <c r="G129" s="30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6"/>
    </row>
    <row r="130" spans="1:23" x14ac:dyDescent="0.3">
      <c r="A130" s="41" t="s">
        <v>14</v>
      </c>
      <c r="B130" s="8" t="s">
        <v>79</v>
      </c>
      <c r="C130" s="9" t="s">
        <v>116</v>
      </c>
      <c r="D130" s="14">
        <v>13</v>
      </c>
      <c r="E130" s="14">
        <v>26.245283018867923</v>
      </c>
      <c r="F130" s="14">
        <v>13.735849056603774</v>
      </c>
      <c r="G130" s="14">
        <v>343.39622641509436</v>
      </c>
      <c r="H130" s="4">
        <v>210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>
        <v>23.54</v>
      </c>
      <c r="W130" s="6"/>
    </row>
    <row r="131" spans="1:23" ht="27" x14ac:dyDescent="0.3">
      <c r="A131" s="36"/>
      <c r="B131" s="8" t="s">
        <v>33</v>
      </c>
      <c r="C131" s="4">
        <v>200</v>
      </c>
      <c r="D131" s="4">
        <v>7</v>
      </c>
      <c r="E131" s="4">
        <v>6</v>
      </c>
      <c r="F131" s="4">
        <v>9.4</v>
      </c>
      <c r="G131" s="4">
        <v>124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>
        <v>14.08</v>
      </c>
      <c r="W131" s="6"/>
    </row>
    <row r="132" spans="1:23" x14ac:dyDescent="0.3">
      <c r="A132" s="36"/>
      <c r="B132" s="12" t="s">
        <v>57</v>
      </c>
      <c r="C132" s="4">
        <v>100</v>
      </c>
      <c r="D132" s="4">
        <v>0.4</v>
      </c>
      <c r="E132" s="4">
        <v>0.4</v>
      </c>
      <c r="F132" s="4">
        <v>9.8000000000000007</v>
      </c>
      <c r="G132" s="4">
        <v>47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>
        <v>5.96</v>
      </c>
      <c r="W132" s="6"/>
    </row>
    <row r="133" spans="1:23" x14ac:dyDescent="0.3">
      <c r="A133" s="36"/>
      <c r="B133" s="12" t="s">
        <v>86</v>
      </c>
      <c r="C133" s="4">
        <v>200</v>
      </c>
      <c r="D133" s="4">
        <v>0.64</v>
      </c>
      <c r="E133" s="4">
        <v>0.27200000000000002</v>
      </c>
      <c r="F133" s="4">
        <v>2.6120000000000001</v>
      </c>
      <c r="G133" s="4">
        <v>16.440000000000001</v>
      </c>
      <c r="H133" s="4">
        <v>379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>
        <v>7.22</v>
      </c>
      <c r="W133" s="6"/>
    </row>
    <row r="134" spans="1:23" x14ac:dyDescent="0.3">
      <c r="A134" s="36"/>
      <c r="B134" s="12" t="s">
        <v>32</v>
      </c>
      <c r="C134" s="4">
        <v>10</v>
      </c>
      <c r="D134" s="4">
        <v>0.08</v>
      </c>
      <c r="E134" s="4">
        <v>0</v>
      </c>
      <c r="F134" s="4">
        <v>80.3</v>
      </c>
      <c r="G134" s="4">
        <v>8.0299999999999994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>
        <v>2.5099999999999998</v>
      </c>
      <c r="W134" s="6"/>
    </row>
    <row r="135" spans="1:23" x14ac:dyDescent="0.3">
      <c r="A135" s="4" t="s">
        <v>15</v>
      </c>
      <c r="B135" s="4"/>
      <c r="C135" s="4"/>
      <c r="D135" s="17">
        <v>21.119999999999997</v>
      </c>
      <c r="E135" s="17">
        <v>32.91728301886792</v>
      </c>
      <c r="F135" s="17">
        <v>115.84784905660376</v>
      </c>
      <c r="G135" s="17">
        <v>538.86622641509439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13">
        <f>V130+V131+V132+V133+V134</f>
        <v>53.309999999999995</v>
      </c>
      <c r="W135" s="6"/>
    </row>
    <row r="136" spans="1:23" x14ac:dyDescent="0.3">
      <c r="A136" s="38" t="s">
        <v>37</v>
      </c>
      <c r="B136" s="8" t="s">
        <v>51</v>
      </c>
      <c r="C136" s="4">
        <v>100</v>
      </c>
      <c r="D136" s="14">
        <v>1</v>
      </c>
      <c r="E136" s="14">
        <v>8</v>
      </c>
      <c r="F136" s="14">
        <v>6</v>
      </c>
      <c r="G136" s="14">
        <v>100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>
        <v>10.1</v>
      </c>
    </row>
    <row r="137" spans="1:23" x14ac:dyDescent="0.3">
      <c r="A137" s="39"/>
      <c r="B137" s="8" t="s">
        <v>63</v>
      </c>
      <c r="C137" s="4">
        <v>250</v>
      </c>
      <c r="D137" s="14">
        <v>5.0750000000000002</v>
      </c>
      <c r="E137" s="4">
        <v>5.35</v>
      </c>
      <c r="F137" s="4">
        <v>23.6</v>
      </c>
      <c r="G137" s="4">
        <v>163.25</v>
      </c>
      <c r="H137" s="4">
        <v>102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>
        <v>2.0699999999999998</v>
      </c>
    </row>
    <row r="138" spans="1:23" ht="27" x14ac:dyDescent="0.3">
      <c r="A138" s="39"/>
      <c r="B138" s="8" t="s">
        <v>91</v>
      </c>
      <c r="C138" s="9" t="s">
        <v>64</v>
      </c>
      <c r="D138" s="4">
        <v>21.06</v>
      </c>
      <c r="E138" s="4">
        <v>20.52</v>
      </c>
      <c r="F138" s="4">
        <v>1.62</v>
      </c>
      <c r="G138" s="4">
        <v>275.39999999999998</v>
      </c>
      <c r="H138" s="4">
        <v>288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>
        <v>22.85</v>
      </c>
    </row>
    <row r="139" spans="1:23" x14ac:dyDescent="0.3">
      <c r="A139" s="39"/>
      <c r="B139" s="8" t="s">
        <v>69</v>
      </c>
      <c r="C139" s="9" t="s">
        <v>103</v>
      </c>
      <c r="D139" s="4">
        <v>4</v>
      </c>
      <c r="E139" s="4">
        <v>6.5400000000000009</v>
      </c>
      <c r="F139" s="4">
        <v>28.6</v>
      </c>
      <c r="G139" s="4">
        <v>189.2</v>
      </c>
      <c r="H139" s="4">
        <v>125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>
        <v>6.23</v>
      </c>
    </row>
    <row r="140" spans="1:23" x14ac:dyDescent="0.3">
      <c r="A140" s="39"/>
      <c r="B140" s="12" t="s">
        <v>43</v>
      </c>
      <c r="C140" s="4">
        <v>30</v>
      </c>
      <c r="D140" s="4">
        <v>3.2</v>
      </c>
      <c r="E140" s="4">
        <v>1.36</v>
      </c>
      <c r="F140" s="4">
        <v>13.06</v>
      </c>
      <c r="G140" s="4">
        <v>82.2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>
        <v>1.48</v>
      </c>
    </row>
    <row r="141" spans="1:23" x14ac:dyDescent="0.3">
      <c r="A141" s="39"/>
      <c r="B141" s="8" t="s">
        <v>41</v>
      </c>
      <c r="C141" s="4">
        <v>30</v>
      </c>
      <c r="D141" s="4">
        <v>2.04</v>
      </c>
      <c r="E141" s="4">
        <v>0.36</v>
      </c>
      <c r="F141" s="4">
        <v>12.6</v>
      </c>
      <c r="G141" s="4">
        <v>63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>
        <v>0.89</v>
      </c>
    </row>
    <row r="142" spans="1:23" ht="27" x14ac:dyDescent="0.3">
      <c r="A142" s="40"/>
      <c r="B142" s="8" t="s">
        <v>53</v>
      </c>
      <c r="C142" s="16">
        <v>200</v>
      </c>
      <c r="D142" s="16">
        <v>2.34</v>
      </c>
      <c r="E142" s="16">
        <v>3.2</v>
      </c>
      <c r="F142" s="16">
        <v>14.84</v>
      </c>
      <c r="G142" s="16">
        <v>139.19999999999999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>
        <v>4.32</v>
      </c>
    </row>
    <row r="143" spans="1:23" x14ac:dyDescent="0.3">
      <c r="A143" s="4" t="s">
        <v>44</v>
      </c>
      <c r="B143" s="4"/>
      <c r="C143" s="4"/>
      <c r="D143" s="13">
        <f>D136+D137+D138+D139+D140+D141+D142</f>
        <v>38.715000000000003</v>
      </c>
      <c r="E143" s="13">
        <f t="shared" ref="E143:G143" si="28">E136+E137+E138+E139+E140+E141+E142</f>
        <v>45.33</v>
      </c>
      <c r="F143" s="13">
        <f t="shared" si="28"/>
        <v>100.32000000000001</v>
      </c>
      <c r="G143" s="13">
        <f t="shared" si="28"/>
        <v>1012.25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13">
        <f>V142+V141+V140+V139+V138+V137+V136</f>
        <v>47.940000000000005</v>
      </c>
    </row>
    <row r="144" spans="1:23" x14ac:dyDescent="0.3">
      <c r="A144" s="36"/>
      <c r="B144" s="4" t="s">
        <v>65</v>
      </c>
      <c r="C144" s="4">
        <v>40</v>
      </c>
      <c r="D144" s="4">
        <v>1.92</v>
      </c>
      <c r="E144" s="4">
        <v>1.1200000000000001</v>
      </c>
      <c r="F144" s="4">
        <v>31.08</v>
      </c>
      <c r="G144" s="4">
        <v>134.32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>
        <v>6</v>
      </c>
    </row>
    <row r="145" spans="1:22" x14ac:dyDescent="0.3">
      <c r="A145" s="37"/>
      <c r="B145" s="4" t="s">
        <v>55</v>
      </c>
      <c r="C145" s="4">
        <v>200</v>
      </c>
      <c r="D145" s="4">
        <v>1.01</v>
      </c>
      <c r="E145" s="4">
        <v>0.1</v>
      </c>
      <c r="F145" s="4">
        <v>11.2</v>
      </c>
      <c r="G145" s="4">
        <v>46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>
        <v>9</v>
      </c>
    </row>
    <row r="146" spans="1:22" x14ac:dyDescent="0.3">
      <c r="A146" s="4" t="s">
        <v>46</v>
      </c>
      <c r="B146" s="4"/>
      <c r="C146" s="4"/>
      <c r="D146" s="13">
        <f>D144+D145</f>
        <v>2.9299999999999997</v>
      </c>
      <c r="E146" s="13">
        <f t="shared" ref="E146:G146" si="29">E144+E145</f>
        <v>1.2200000000000002</v>
      </c>
      <c r="F146" s="13">
        <f t="shared" si="29"/>
        <v>42.28</v>
      </c>
      <c r="G146" s="13">
        <f t="shared" si="29"/>
        <v>180.32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13">
        <f>V145+V144</f>
        <v>15</v>
      </c>
    </row>
    <row r="147" spans="1:22" x14ac:dyDescent="0.3">
      <c r="A147" s="4" t="s">
        <v>47</v>
      </c>
      <c r="B147" s="4"/>
      <c r="C147" s="4"/>
      <c r="D147" s="17">
        <f>D135+D143+D146</f>
        <v>62.765000000000001</v>
      </c>
      <c r="E147" s="17">
        <f t="shared" ref="E147:G147" si="30">E135+E143+E146</f>
        <v>79.467283018867917</v>
      </c>
      <c r="F147" s="17">
        <f t="shared" si="30"/>
        <v>258.44784905660379</v>
      </c>
      <c r="G147" s="17">
        <f t="shared" si="30"/>
        <v>1731.4362264150943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13">
        <f>V146+V143+V135</f>
        <v>116.25</v>
      </c>
    </row>
    <row r="148" spans="1:22" x14ac:dyDescent="0.3">
      <c r="A148" s="30" t="s">
        <v>56</v>
      </c>
      <c r="B148" s="30"/>
      <c r="C148" s="30"/>
      <c r="D148" s="30"/>
      <c r="E148" s="30"/>
      <c r="F148" s="30"/>
      <c r="G148" s="30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27" x14ac:dyDescent="0.3">
      <c r="A149" s="41" t="s">
        <v>14</v>
      </c>
      <c r="B149" s="23" t="s">
        <v>101</v>
      </c>
      <c r="C149" s="4">
        <v>200</v>
      </c>
      <c r="D149" s="4">
        <v>8.6</v>
      </c>
      <c r="E149" s="4">
        <v>3.2</v>
      </c>
      <c r="F149" s="4">
        <v>57.1</v>
      </c>
      <c r="G149" s="4">
        <v>292</v>
      </c>
      <c r="H149" s="4">
        <v>173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>
        <v>15.61</v>
      </c>
    </row>
    <row r="150" spans="1:22" x14ac:dyDescent="0.3">
      <c r="A150" s="36"/>
      <c r="B150" s="10" t="s">
        <v>35</v>
      </c>
      <c r="C150" s="4">
        <v>200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>
        <v>6.88</v>
      </c>
    </row>
    <row r="151" spans="1:22" ht="26.4" x14ac:dyDescent="0.3">
      <c r="A151" s="36"/>
      <c r="B151" s="10" t="s">
        <v>33</v>
      </c>
      <c r="C151" s="4">
        <v>200</v>
      </c>
      <c r="D151" s="4">
        <v>7</v>
      </c>
      <c r="E151" s="4">
        <v>6</v>
      </c>
      <c r="F151" s="4">
        <v>9.4</v>
      </c>
      <c r="G151" s="4">
        <v>124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>
        <v>14.08</v>
      </c>
    </row>
    <row r="152" spans="1:22" x14ac:dyDescent="0.3">
      <c r="A152" s="36"/>
      <c r="B152" s="28" t="s">
        <v>98</v>
      </c>
      <c r="C152" s="4">
        <v>50</v>
      </c>
      <c r="D152" s="28">
        <v>3.65</v>
      </c>
      <c r="E152" s="28">
        <v>6.95</v>
      </c>
      <c r="F152" s="28">
        <v>7.55</v>
      </c>
      <c r="G152" s="28">
        <v>176.5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>
        <v>6.08</v>
      </c>
    </row>
    <row r="153" spans="1:22" x14ac:dyDescent="0.3">
      <c r="A153" s="36"/>
      <c r="B153" s="12" t="s">
        <v>60</v>
      </c>
      <c r="C153" s="4">
        <v>100</v>
      </c>
      <c r="D153" s="4">
        <v>1.5</v>
      </c>
      <c r="E153" s="4">
        <v>0.5</v>
      </c>
      <c r="F153" s="4">
        <v>21</v>
      </c>
      <c r="G153" s="4">
        <v>96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>
        <v>9</v>
      </c>
    </row>
    <row r="154" spans="1:22" x14ac:dyDescent="0.3">
      <c r="A154" s="36"/>
      <c r="B154" s="12" t="s">
        <v>32</v>
      </c>
      <c r="C154" s="4">
        <v>10</v>
      </c>
      <c r="D154" s="4">
        <v>0.08</v>
      </c>
      <c r="E154" s="4">
        <v>0</v>
      </c>
      <c r="F154" s="4">
        <v>80.3</v>
      </c>
      <c r="G154" s="4">
        <v>8.0299999999999994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>
        <v>2.5099999999999998</v>
      </c>
    </row>
    <row r="155" spans="1:22" x14ac:dyDescent="0.3">
      <c r="A155" s="4" t="s">
        <v>15</v>
      </c>
      <c r="B155" s="4"/>
      <c r="C155" s="4"/>
      <c r="D155" s="13">
        <f>D149+D150+D151+D153+D154</f>
        <v>17.18</v>
      </c>
      <c r="E155" s="13">
        <f>E149+E150+E151+E153+E154</f>
        <v>9.6999999999999993</v>
      </c>
      <c r="F155" s="13">
        <f>F149+F150+F151+F153+F154</f>
        <v>167.8</v>
      </c>
      <c r="G155" s="13">
        <f>G149+G150+G151+G153+G154</f>
        <v>520.03</v>
      </c>
      <c r="H155" s="13"/>
      <c r="I155" s="13">
        <f t="shared" ref="I155:U155" si="31">I149+I150+I151+I153+I154</f>
        <v>0</v>
      </c>
      <c r="J155" s="13">
        <f t="shared" si="31"/>
        <v>0</v>
      </c>
      <c r="K155" s="13">
        <f t="shared" si="31"/>
        <v>0</v>
      </c>
      <c r="L155" s="13">
        <f t="shared" si="31"/>
        <v>0</v>
      </c>
      <c r="M155" s="13">
        <f t="shared" si="31"/>
        <v>0</v>
      </c>
      <c r="N155" s="13">
        <f t="shared" si="31"/>
        <v>0</v>
      </c>
      <c r="O155" s="13">
        <f t="shared" si="31"/>
        <v>0</v>
      </c>
      <c r="P155" s="13">
        <f t="shared" si="31"/>
        <v>0</v>
      </c>
      <c r="Q155" s="13">
        <f t="shared" si="31"/>
        <v>0</v>
      </c>
      <c r="R155" s="13">
        <f t="shared" si="31"/>
        <v>0</v>
      </c>
      <c r="S155" s="13">
        <f t="shared" si="31"/>
        <v>0</v>
      </c>
      <c r="T155" s="13">
        <f t="shared" si="31"/>
        <v>0</v>
      </c>
      <c r="U155" s="13">
        <f t="shared" si="31"/>
        <v>0</v>
      </c>
      <c r="V155" s="13">
        <f>V149+V150+V151+V152+V153+V154</f>
        <v>54.16</v>
      </c>
    </row>
    <row r="156" spans="1:22" x14ac:dyDescent="0.3">
      <c r="A156" s="38" t="s">
        <v>37</v>
      </c>
      <c r="B156" s="8" t="s">
        <v>113</v>
      </c>
      <c r="C156" s="4">
        <v>100</v>
      </c>
      <c r="D156" s="4">
        <v>1.6</v>
      </c>
      <c r="E156" s="4">
        <v>4.9000000000000004</v>
      </c>
      <c r="F156" s="4">
        <v>11</v>
      </c>
      <c r="G156" s="4">
        <v>95</v>
      </c>
      <c r="H156" s="4">
        <v>47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>
        <v>6.14</v>
      </c>
    </row>
    <row r="157" spans="1:22" x14ac:dyDescent="0.3">
      <c r="A157" s="39"/>
      <c r="B157" s="8" t="s">
        <v>81</v>
      </c>
      <c r="C157" s="4">
        <v>250</v>
      </c>
      <c r="D157" s="14">
        <v>1.625</v>
      </c>
      <c r="E157" s="4">
        <v>5.05</v>
      </c>
      <c r="F157" s="4">
        <v>16.5</v>
      </c>
      <c r="G157" s="4">
        <v>118</v>
      </c>
      <c r="H157" s="4">
        <v>94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>
        <v>2.57</v>
      </c>
    </row>
    <row r="158" spans="1:22" x14ac:dyDescent="0.3">
      <c r="A158" s="39"/>
      <c r="B158" s="23" t="s">
        <v>80</v>
      </c>
      <c r="C158" s="9" t="s">
        <v>93</v>
      </c>
      <c r="D158" s="4">
        <v>9.1</v>
      </c>
      <c r="E158" s="4">
        <v>4.8</v>
      </c>
      <c r="F158" s="4">
        <v>4.8</v>
      </c>
      <c r="G158" s="4">
        <v>99</v>
      </c>
      <c r="H158" s="4">
        <v>229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>
        <v>23.38</v>
      </c>
    </row>
    <row r="159" spans="1:22" ht="27" x14ac:dyDescent="0.3">
      <c r="A159" s="39"/>
      <c r="B159" s="8" t="s">
        <v>40</v>
      </c>
      <c r="C159" s="9" t="s">
        <v>103</v>
      </c>
      <c r="D159" s="14">
        <v>4.5179999999999998</v>
      </c>
      <c r="E159" s="14">
        <v>7.3260000000000005</v>
      </c>
      <c r="F159" s="14">
        <v>49.68</v>
      </c>
      <c r="G159" s="14">
        <v>282.77999999999997</v>
      </c>
      <c r="H159" s="4">
        <v>302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>
        <v>6.65</v>
      </c>
    </row>
    <row r="160" spans="1:22" x14ac:dyDescent="0.3">
      <c r="A160" s="39"/>
      <c r="B160" s="12" t="s">
        <v>43</v>
      </c>
      <c r="C160" s="4">
        <v>30</v>
      </c>
      <c r="D160" s="4">
        <v>3.2</v>
      </c>
      <c r="E160" s="4">
        <v>1.36</v>
      </c>
      <c r="F160" s="4">
        <v>13.06</v>
      </c>
      <c r="G160" s="4">
        <v>82.2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>
        <v>1.48</v>
      </c>
    </row>
    <row r="161" spans="1:22" x14ac:dyDescent="0.3">
      <c r="A161" s="39"/>
      <c r="B161" s="12" t="s">
        <v>41</v>
      </c>
      <c r="C161" s="16">
        <v>30</v>
      </c>
      <c r="D161" s="16">
        <v>2.04</v>
      </c>
      <c r="E161" s="16">
        <v>0.36</v>
      </c>
      <c r="F161" s="16">
        <v>12.6</v>
      </c>
      <c r="G161" s="16">
        <v>63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>
        <v>0.89</v>
      </c>
    </row>
    <row r="162" spans="1:22" ht="27" x14ac:dyDescent="0.3">
      <c r="A162" s="40"/>
      <c r="B162" s="8" t="s">
        <v>42</v>
      </c>
      <c r="C162" s="16">
        <v>200</v>
      </c>
      <c r="D162" s="16">
        <v>0.32</v>
      </c>
      <c r="E162" s="16">
        <v>0.43600000000000005</v>
      </c>
      <c r="F162" s="16">
        <v>3.3479999999999994</v>
      </c>
      <c r="G162" s="16">
        <v>18.239999999999998</v>
      </c>
      <c r="H162" s="16">
        <v>349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>
        <v>2.78</v>
      </c>
    </row>
    <row r="163" spans="1:22" x14ac:dyDescent="0.3">
      <c r="A163" s="4" t="s">
        <v>44</v>
      </c>
      <c r="B163" s="4"/>
      <c r="C163" s="4"/>
      <c r="D163" s="17">
        <f>D156+D157+D158+D159+D160+D161+D162</f>
        <v>22.402999999999999</v>
      </c>
      <c r="E163" s="17">
        <f t="shared" ref="E163:G163" si="32">E156+E157+E158+E159+E160+E161+E162</f>
        <v>24.231999999999999</v>
      </c>
      <c r="F163" s="17">
        <f t="shared" si="32"/>
        <v>110.98799999999999</v>
      </c>
      <c r="G163" s="17">
        <f t="shared" si="32"/>
        <v>758.22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13">
        <f>V162+V161+V160+V159+V158+V157+V156</f>
        <v>43.89</v>
      </c>
    </row>
    <row r="164" spans="1:22" x14ac:dyDescent="0.3">
      <c r="A164" s="36"/>
      <c r="B164" s="4" t="s">
        <v>99</v>
      </c>
      <c r="C164" s="4">
        <v>70</v>
      </c>
      <c r="D164" s="4">
        <v>4.9000000000000004</v>
      </c>
      <c r="E164" s="4">
        <v>4.9000000000000004</v>
      </c>
      <c r="F164" s="4">
        <v>42.7</v>
      </c>
      <c r="G164" s="4">
        <v>224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>
        <v>10.59</v>
      </c>
    </row>
    <row r="165" spans="1:22" ht="28.2" x14ac:dyDescent="0.3">
      <c r="A165" s="37"/>
      <c r="B165" s="1" t="s">
        <v>53</v>
      </c>
      <c r="C165" s="4">
        <v>200</v>
      </c>
      <c r="D165" s="4">
        <v>2.34</v>
      </c>
      <c r="E165" s="4">
        <v>3.2</v>
      </c>
      <c r="F165" s="4">
        <v>14.84</v>
      </c>
      <c r="G165" s="4">
        <v>139.19999999999999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>
        <v>4.32</v>
      </c>
    </row>
    <row r="166" spans="1:22" x14ac:dyDescent="0.3">
      <c r="A166" s="4" t="s">
        <v>46</v>
      </c>
      <c r="B166" s="4"/>
      <c r="C166" s="4"/>
      <c r="D166" s="13">
        <f>D164+D165</f>
        <v>7.24</v>
      </c>
      <c r="E166" s="13">
        <f t="shared" ref="E166:G166" si="33">E164+E165</f>
        <v>8.1000000000000014</v>
      </c>
      <c r="F166" s="13">
        <f t="shared" si="33"/>
        <v>57.540000000000006</v>
      </c>
      <c r="G166" s="13">
        <f t="shared" si="33"/>
        <v>363.2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13">
        <f>V165+V164</f>
        <v>14.91</v>
      </c>
    </row>
    <row r="167" spans="1:22" x14ac:dyDescent="0.3">
      <c r="A167" s="4" t="s">
        <v>47</v>
      </c>
      <c r="B167" s="4"/>
      <c r="C167" s="4"/>
      <c r="D167" s="17">
        <f>D155+D163+D166</f>
        <v>46.823</v>
      </c>
      <c r="E167" s="17">
        <f t="shared" ref="E167:G167" si="34">E155+E163+E166</f>
        <v>42.032000000000004</v>
      </c>
      <c r="F167" s="17">
        <f t="shared" si="34"/>
        <v>336.32800000000003</v>
      </c>
      <c r="G167" s="17">
        <f t="shared" si="34"/>
        <v>1641.45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13">
        <f>V155+V163+V166</f>
        <v>112.96</v>
      </c>
    </row>
    <row r="168" spans="1:22" x14ac:dyDescent="0.3">
      <c r="A168" s="30" t="s">
        <v>66</v>
      </c>
      <c r="B168" s="30"/>
      <c r="C168" s="30"/>
      <c r="D168" s="30"/>
      <c r="E168" s="30"/>
      <c r="F168" s="30"/>
      <c r="G168" s="30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27" x14ac:dyDescent="0.3">
      <c r="A169" s="41" t="s">
        <v>14</v>
      </c>
      <c r="B169" s="8" t="s">
        <v>85</v>
      </c>
      <c r="C169" s="9" t="s">
        <v>100</v>
      </c>
      <c r="D169" s="4">
        <v>27.01</v>
      </c>
      <c r="E169" s="4">
        <v>18.130000000000003</v>
      </c>
      <c r="F169" s="4">
        <v>120.25</v>
      </c>
      <c r="G169" s="4">
        <v>751.1</v>
      </c>
      <c r="H169" s="4">
        <v>224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>
        <v>28.34</v>
      </c>
    </row>
    <row r="170" spans="1:22" x14ac:dyDescent="0.3">
      <c r="A170" s="36"/>
      <c r="B170" s="18" t="s">
        <v>45</v>
      </c>
      <c r="C170" s="4">
        <v>200</v>
      </c>
      <c r="D170" s="4">
        <v>0.1</v>
      </c>
      <c r="E170" s="4">
        <v>0</v>
      </c>
      <c r="F170" s="4">
        <v>15</v>
      </c>
      <c r="G170" s="4">
        <v>60</v>
      </c>
      <c r="H170" s="4">
        <v>376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>
        <v>1.04</v>
      </c>
    </row>
    <row r="171" spans="1:22" ht="26.4" x14ac:dyDescent="0.3">
      <c r="A171" s="36"/>
      <c r="B171" s="10" t="s">
        <v>33</v>
      </c>
      <c r="C171" s="4">
        <v>200</v>
      </c>
      <c r="D171" s="4">
        <v>7</v>
      </c>
      <c r="E171" s="4">
        <v>6</v>
      </c>
      <c r="F171" s="4">
        <v>9.4</v>
      </c>
      <c r="G171" s="4">
        <v>124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>
        <v>14.08</v>
      </c>
    </row>
    <row r="172" spans="1:22" x14ac:dyDescent="0.3">
      <c r="A172" s="36"/>
      <c r="B172" s="12" t="s">
        <v>32</v>
      </c>
      <c r="C172" s="4">
        <v>10</v>
      </c>
      <c r="D172" s="4">
        <v>0.08</v>
      </c>
      <c r="E172" s="4">
        <v>0</v>
      </c>
      <c r="F172" s="4">
        <v>80.3</v>
      </c>
      <c r="G172" s="4">
        <v>8.0299999999999994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>
        <v>2.5099999999999998</v>
      </c>
    </row>
    <row r="173" spans="1:22" x14ac:dyDescent="0.3">
      <c r="A173" s="25"/>
      <c r="B173" s="12" t="s">
        <v>114</v>
      </c>
      <c r="C173" s="4">
        <v>20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>
        <v>8.1999999999999993</v>
      </c>
    </row>
    <row r="174" spans="1:22" x14ac:dyDescent="0.3">
      <c r="A174" s="4" t="s">
        <v>15</v>
      </c>
      <c r="B174" s="4"/>
      <c r="C174" s="4"/>
      <c r="D174" s="13">
        <f>D169+D170+D171+D172</f>
        <v>34.19</v>
      </c>
      <c r="E174" s="13">
        <f t="shared" ref="E174:G174" si="35">E169+E170+E171+E172</f>
        <v>24.130000000000003</v>
      </c>
      <c r="F174" s="13">
        <f t="shared" si="35"/>
        <v>224.95</v>
      </c>
      <c r="G174" s="13">
        <f t="shared" si="35"/>
        <v>943.13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13">
        <f>V169+V170+V171+V172+V173</f>
        <v>54.17</v>
      </c>
    </row>
    <row r="175" spans="1:22" x14ac:dyDescent="0.3">
      <c r="A175" s="38" t="s">
        <v>37</v>
      </c>
      <c r="B175" s="1" t="s">
        <v>70</v>
      </c>
      <c r="C175" s="4">
        <v>100</v>
      </c>
      <c r="D175" s="4">
        <v>0.8</v>
      </c>
      <c r="E175" s="4">
        <v>0.2</v>
      </c>
      <c r="F175" s="4">
        <v>3.2</v>
      </c>
      <c r="G175" s="4">
        <v>18</v>
      </c>
      <c r="H175" s="4">
        <v>70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>
        <v>3.2</v>
      </c>
    </row>
    <row r="176" spans="1:22" ht="27" x14ac:dyDescent="0.3">
      <c r="A176" s="39"/>
      <c r="B176" s="8" t="s">
        <v>58</v>
      </c>
      <c r="C176" s="9" t="s">
        <v>104</v>
      </c>
      <c r="D176" s="11">
        <f>D147*250/1000</f>
        <v>15.69125</v>
      </c>
      <c r="E176" s="11">
        <f t="shared" ref="E176:G176" si="36">E147*250/1000</f>
        <v>19.866820754716979</v>
      </c>
      <c r="F176" s="11">
        <f t="shared" si="36"/>
        <v>64.611962264150947</v>
      </c>
      <c r="G176" s="11">
        <f t="shared" si="36"/>
        <v>432.85905660377358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19">
        <v>4</v>
      </c>
    </row>
    <row r="177" spans="1:22" x14ac:dyDescent="0.3">
      <c r="A177" s="39"/>
      <c r="B177" s="8" t="s">
        <v>110</v>
      </c>
      <c r="C177" s="9">
        <v>100</v>
      </c>
      <c r="D177" s="4">
        <v>24.45</v>
      </c>
      <c r="E177" s="4">
        <v>10.050000000000001</v>
      </c>
      <c r="F177" s="4">
        <v>2.85</v>
      </c>
      <c r="G177" s="4">
        <v>199.5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>
        <v>23.98</v>
      </c>
    </row>
    <row r="178" spans="1:22" ht="27" x14ac:dyDescent="0.3">
      <c r="A178" s="39"/>
      <c r="B178" s="8" t="s">
        <v>82</v>
      </c>
      <c r="C178" s="9" t="s">
        <v>103</v>
      </c>
      <c r="D178" s="14">
        <f>D169*180/1000</f>
        <v>4.8618000000000006</v>
      </c>
      <c r="E178" s="14">
        <f t="shared" ref="E178:G178" si="37">E169*180/1000</f>
        <v>3.2634000000000007</v>
      </c>
      <c r="F178" s="14">
        <f t="shared" si="37"/>
        <v>21.645</v>
      </c>
      <c r="G178" s="14">
        <f t="shared" si="37"/>
        <v>135.19800000000001</v>
      </c>
      <c r="H178" s="4">
        <v>309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>
        <v>5.07</v>
      </c>
    </row>
    <row r="179" spans="1:22" x14ac:dyDescent="0.3">
      <c r="A179" s="39"/>
      <c r="B179" s="12" t="s">
        <v>43</v>
      </c>
      <c r="C179" s="4">
        <v>30</v>
      </c>
      <c r="D179" s="4">
        <v>3.2</v>
      </c>
      <c r="E179" s="4">
        <v>1.36</v>
      </c>
      <c r="F179" s="4">
        <v>13.06</v>
      </c>
      <c r="G179" s="4">
        <v>82.2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>
        <v>1.48</v>
      </c>
    </row>
    <row r="180" spans="1:22" x14ac:dyDescent="0.3">
      <c r="A180" s="39"/>
      <c r="B180" s="8" t="s">
        <v>41</v>
      </c>
      <c r="C180" s="4">
        <v>30</v>
      </c>
      <c r="D180" s="4">
        <v>2.04</v>
      </c>
      <c r="E180" s="4">
        <v>0.36</v>
      </c>
      <c r="F180" s="4">
        <v>12.6</v>
      </c>
      <c r="G180" s="4">
        <v>63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16">
        <v>0.89</v>
      </c>
    </row>
    <row r="181" spans="1:22" x14ac:dyDescent="0.3">
      <c r="A181" s="40"/>
      <c r="B181" s="8" t="s">
        <v>55</v>
      </c>
      <c r="C181" s="16">
        <v>200</v>
      </c>
      <c r="D181" s="16">
        <v>1.01</v>
      </c>
      <c r="E181" s="16">
        <v>0.1</v>
      </c>
      <c r="F181" s="16">
        <v>11.2</v>
      </c>
      <c r="G181" s="16">
        <v>46</v>
      </c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>
        <v>9</v>
      </c>
    </row>
    <row r="182" spans="1:22" x14ac:dyDescent="0.3">
      <c r="A182" s="4" t="s">
        <v>44</v>
      </c>
      <c r="B182" s="4"/>
      <c r="C182" s="4"/>
      <c r="D182" s="17">
        <f>D175+D176+D177+D178+D179+D180+D181</f>
        <v>52.053049999999999</v>
      </c>
      <c r="E182" s="17">
        <f t="shared" ref="E182:G182" si="38">E175+E176+E177+E178+E179+E180+E181</f>
        <v>35.20022075471698</v>
      </c>
      <c r="F182" s="17">
        <f t="shared" si="38"/>
        <v>129.16696226415092</v>
      </c>
      <c r="G182" s="17">
        <f t="shared" si="38"/>
        <v>976.75705660377355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13">
        <f>V181+V180+V179+V178+V177+V176+V175</f>
        <v>47.620000000000005</v>
      </c>
    </row>
    <row r="183" spans="1:22" x14ac:dyDescent="0.3">
      <c r="A183" s="36"/>
      <c r="B183" s="4" t="s">
        <v>71</v>
      </c>
      <c r="C183" s="4">
        <v>35</v>
      </c>
      <c r="D183" s="4">
        <v>2.2999999999999998</v>
      </c>
      <c r="E183" s="4">
        <v>2.9</v>
      </c>
      <c r="F183" s="4">
        <v>22.3</v>
      </c>
      <c r="G183" s="4">
        <v>125.1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>
        <v>5.25</v>
      </c>
    </row>
    <row r="184" spans="1:22" x14ac:dyDescent="0.3">
      <c r="A184" s="37"/>
      <c r="B184" s="4" t="s">
        <v>86</v>
      </c>
      <c r="C184" s="4">
        <v>200</v>
      </c>
      <c r="D184" s="4">
        <v>0.64</v>
      </c>
      <c r="E184" s="4">
        <v>0.27200000000000002</v>
      </c>
      <c r="F184" s="4">
        <v>2.6120000000000001</v>
      </c>
      <c r="G184" s="4">
        <v>16.440000000000001</v>
      </c>
      <c r="H184" s="4">
        <v>379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>
        <v>7.22</v>
      </c>
    </row>
    <row r="185" spans="1:22" x14ac:dyDescent="0.3">
      <c r="A185" s="4" t="s">
        <v>46</v>
      </c>
      <c r="B185" s="4"/>
      <c r="C185" s="4"/>
      <c r="D185" s="13">
        <f>D183+D184</f>
        <v>2.94</v>
      </c>
      <c r="E185" s="13">
        <f t="shared" ref="E185:G185" si="39">E183+E184</f>
        <v>3.1719999999999997</v>
      </c>
      <c r="F185" s="13">
        <f t="shared" si="39"/>
        <v>24.911999999999999</v>
      </c>
      <c r="G185" s="13">
        <f t="shared" si="39"/>
        <v>141.54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13">
        <f>V184+V183</f>
        <v>12.469999999999999</v>
      </c>
    </row>
    <row r="186" spans="1:22" x14ac:dyDescent="0.3">
      <c r="A186" s="4" t="s">
        <v>47</v>
      </c>
      <c r="B186" s="4"/>
      <c r="C186" s="4"/>
      <c r="D186" s="17">
        <f>D174+D182+D185</f>
        <v>89.183049999999994</v>
      </c>
      <c r="E186" s="17">
        <f t="shared" ref="E186:G186" si="40">E174+E182+E185</f>
        <v>62.50222075471698</v>
      </c>
      <c r="F186" s="17">
        <f t="shared" si="40"/>
        <v>379.02896226415089</v>
      </c>
      <c r="G186" s="17">
        <f t="shared" si="40"/>
        <v>2061.4270566037735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13">
        <f>V185+V182+V174</f>
        <v>114.26</v>
      </c>
    </row>
    <row r="187" spans="1:22" x14ac:dyDescent="0.3">
      <c r="A187" s="30" t="s">
        <v>72</v>
      </c>
      <c r="B187" s="30"/>
      <c r="C187" s="30"/>
      <c r="D187" s="30"/>
      <c r="E187" s="30"/>
      <c r="F187" s="30"/>
      <c r="G187" s="30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27" x14ac:dyDescent="0.3">
      <c r="A188" s="41" t="s">
        <v>14</v>
      </c>
      <c r="B188" s="8" t="s">
        <v>34</v>
      </c>
      <c r="C188" s="4">
        <v>250</v>
      </c>
      <c r="D188" s="14">
        <v>10.454545454545455</v>
      </c>
      <c r="E188" s="14">
        <v>14.090909090909092</v>
      </c>
      <c r="F188" s="14">
        <v>51.25</v>
      </c>
      <c r="G188" s="14">
        <v>373.86363636363637</v>
      </c>
      <c r="H188" s="4">
        <v>173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>
        <v>11.71</v>
      </c>
    </row>
    <row r="189" spans="1:22" x14ac:dyDescent="0.3">
      <c r="A189" s="36"/>
      <c r="B189" s="12" t="s">
        <v>99</v>
      </c>
      <c r="C189" s="24">
        <v>70</v>
      </c>
      <c r="D189" s="4">
        <v>4.9000000000000004</v>
      </c>
      <c r="E189" s="4">
        <v>4.9000000000000004</v>
      </c>
      <c r="F189" s="4">
        <v>42.7</v>
      </c>
      <c r="G189" s="4">
        <v>224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>
        <v>10.59</v>
      </c>
    </row>
    <row r="190" spans="1:22" x14ac:dyDescent="0.3">
      <c r="A190" s="36"/>
      <c r="B190" s="8" t="s">
        <v>86</v>
      </c>
      <c r="C190" s="4">
        <v>200</v>
      </c>
      <c r="D190" s="4">
        <v>0.64</v>
      </c>
      <c r="E190" s="4">
        <v>0.27200000000000002</v>
      </c>
      <c r="F190" s="4">
        <v>2.6120000000000001</v>
      </c>
      <c r="G190" s="4">
        <v>16.440000000000001</v>
      </c>
      <c r="H190" s="4">
        <v>379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>
        <v>7.22</v>
      </c>
    </row>
    <row r="191" spans="1:22" ht="27" x14ac:dyDescent="0.3">
      <c r="A191" s="36"/>
      <c r="B191" s="8" t="s">
        <v>33</v>
      </c>
      <c r="C191" s="4">
        <v>200</v>
      </c>
      <c r="D191" s="4">
        <v>7</v>
      </c>
      <c r="E191" s="4">
        <v>6</v>
      </c>
      <c r="F191" s="4">
        <v>9.4</v>
      </c>
      <c r="G191" s="4">
        <v>124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>
        <v>14.08</v>
      </c>
    </row>
    <row r="192" spans="1:22" x14ac:dyDescent="0.3">
      <c r="A192" s="36"/>
      <c r="B192" s="12" t="s">
        <v>57</v>
      </c>
      <c r="C192" s="4">
        <v>100</v>
      </c>
      <c r="D192" s="4">
        <v>0.4</v>
      </c>
      <c r="E192" s="4">
        <v>0.4</v>
      </c>
      <c r="F192" s="4">
        <v>9.8000000000000007</v>
      </c>
      <c r="G192" s="4">
        <v>47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>
        <v>5.96</v>
      </c>
    </row>
    <row r="193" spans="1:23" x14ac:dyDescent="0.3">
      <c r="A193" s="36"/>
      <c r="B193" s="12" t="s">
        <v>32</v>
      </c>
      <c r="C193" s="4">
        <v>10</v>
      </c>
      <c r="D193" s="4">
        <v>0.08</v>
      </c>
      <c r="E193" s="4">
        <v>0</v>
      </c>
      <c r="F193" s="4">
        <v>80.3</v>
      </c>
      <c r="G193" s="4">
        <v>8.0299999999999994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>
        <v>2.5099999999999998</v>
      </c>
    </row>
    <row r="194" spans="1:23" x14ac:dyDescent="0.3">
      <c r="A194" s="4" t="s">
        <v>15</v>
      </c>
      <c r="B194" s="4"/>
      <c r="C194" s="4"/>
      <c r="D194" s="17">
        <f>D188+D189+D190+D191+D192+D193</f>
        <v>23.474545454545453</v>
      </c>
      <c r="E194" s="17">
        <f t="shared" ref="E194:G194" si="41">E188+E189+E190+E191+E192+E193</f>
        <v>25.662909090909089</v>
      </c>
      <c r="F194" s="17">
        <f t="shared" si="41"/>
        <v>196.06200000000001</v>
      </c>
      <c r="G194" s="17">
        <f t="shared" si="41"/>
        <v>793.3336363636364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13">
        <f>V188+V189+V190+V191+V192+V193</f>
        <v>52.07</v>
      </c>
    </row>
    <row r="195" spans="1:23" x14ac:dyDescent="0.3">
      <c r="A195" s="38" t="s">
        <v>37</v>
      </c>
      <c r="B195" s="8" t="s">
        <v>51</v>
      </c>
      <c r="C195" s="4">
        <v>100</v>
      </c>
      <c r="D195" s="14">
        <v>1</v>
      </c>
      <c r="E195" s="14">
        <v>8</v>
      </c>
      <c r="F195" s="14">
        <v>6</v>
      </c>
      <c r="G195" s="14">
        <v>100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>
        <v>10.1</v>
      </c>
    </row>
    <row r="196" spans="1:23" x14ac:dyDescent="0.3">
      <c r="A196" s="39"/>
      <c r="B196" s="8" t="s">
        <v>63</v>
      </c>
      <c r="C196" s="4">
        <v>250</v>
      </c>
      <c r="D196" s="14">
        <v>5.0750000000000002</v>
      </c>
      <c r="E196" s="4">
        <v>5.35</v>
      </c>
      <c r="F196" s="4">
        <v>23.6</v>
      </c>
      <c r="G196" s="4">
        <v>163.25</v>
      </c>
      <c r="H196" s="4">
        <v>102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>
        <v>2.0699999999999998</v>
      </c>
    </row>
    <row r="197" spans="1:23" x14ac:dyDescent="0.3">
      <c r="A197" s="39"/>
      <c r="B197" s="12" t="s">
        <v>83</v>
      </c>
      <c r="C197" s="9" t="s">
        <v>105</v>
      </c>
      <c r="D197" s="14">
        <f>D189*180/150</f>
        <v>5.8800000000000008</v>
      </c>
      <c r="E197" s="14">
        <f t="shared" ref="E197:G197" si="42">E189*180/150</f>
        <v>5.8800000000000008</v>
      </c>
      <c r="F197" s="14">
        <f t="shared" si="42"/>
        <v>51.240000000000009</v>
      </c>
      <c r="G197" s="14">
        <f t="shared" si="42"/>
        <v>268.8</v>
      </c>
      <c r="H197" s="4">
        <v>291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>
        <v>18.850000000000001</v>
      </c>
    </row>
    <row r="198" spans="1:23" ht="27" x14ac:dyDescent="0.3">
      <c r="A198" s="39"/>
      <c r="B198" s="8" t="s">
        <v>53</v>
      </c>
      <c r="C198" s="9">
        <v>200</v>
      </c>
      <c r="D198" s="4">
        <v>2.34</v>
      </c>
      <c r="E198" s="4">
        <v>3.2</v>
      </c>
      <c r="F198" s="4">
        <v>14.84</v>
      </c>
      <c r="G198" s="4">
        <v>139.19999999999999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>
        <v>4.32</v>
      </c>
    </row>
    <row r="199" spans="1:23" x14ac:dyDescent="0.3">
      <c r="A199" s="39"/>
      <c r="B199" s="12" t="s">
        <v>43</v>
      </c>
      <c r="C199" s="4">
        <v>30</v>
      </c>
      <c r="D199" s="4">
        <v>3.2</v>
      </c>
      <c r="E199" s="4">
        <v>1.36</v>
      </c>
      <c r="F199" s="4">
        <v>13.06</v>
      </c>
      <c r="G199" s="4">
        <v>82.2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>
        <v>1.48</v>
      </c>
    </row>
    <row r="200" spans="1:23" x14ac:dyDescent="0.3">
      <c r="A200" s="39"/>
      <c r="B200" s="8" t="s">
        <v>41</v>
      </c>
      <c r="C200" s="4">
        <v>30</v>
      </c>
      <c r="D200" s="4">
        <v>2.04</v>
      </c>
      <c r="E200" s="4">
        <v>0.36</v>
      </c>
      <c r="F200" s="4">
        <v>12.6</v>
      </c>
      <c r="G200" s="4">
        <v>63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16">
        <v>0.89</v>
      </c>
    </row>
    <row r="201" spans="1:23" x14ac:dyDescent="0.3">
      <c r="A201" s="4" t="s">
        <v>44</v>
      </c>
      <c r="B201" s="4"/>
      <c r="C201" s="4"/>
      <c r="D201" s="13">
        <f>D195+D196+D197+D198+D199+D200</f>
        <v>19.535</v>
      </c>
      <c r="E201" s="13">
        <f t="shared" ref="E201:G201" si="43">E195+E196+E197+E198+E199+E200</f>
        <v>24.15</v>
      </c>
      <c r="F201" s="13">
        <f t="shared" si="43"/>
        <v>121.34</v>
      </c>
      <c r="G201" s="13">
        <f t="shared" si="43"/>
        <v>816.45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13">
        <f>V200+V199+V198+V197+V196+V195</f>
        <v>37.71</v>
      </c>
    </row>
    <row r="202" spans="1:23" x14ac:dyDescent="0.3">
      <c r="A202" s="36"/>
      <c r="B202" s="4" t="s">
        <v>54</v>
      </c>
      <c r="C202" s="4">
        <v>35</v>
      </c>
      <c r="D202" s="4">
        <v>1.92</v>
      </c>
      <c r="E202" s="4">
        <v>10.15</v>
      </c>
      <c r="F202" s="4">
        <v>21.7</v>
      </c>
      <c r="G202" s="4">
        <v>185.5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>
        <v>5.95</v>
      </c>
    </row>
    <row r="203" spans="1:23" ht="28.2" x14ac:dyDescent="0.3">
      <c r="A203" s="37"/>
      <c r="B203" s="20" t="s">
        <v>42</v>
      </c>
      <c r="C203" s="4">
        <v>200</v>
      </c>
      <c r="D203" s="4">
        <v>0.32</v>
      </c>
      <c r="E203" s="4">
        <v>0.43600000000000005</v>
      </c>
      <c r="F203" s="4">
        <v>3.3479999999999994</v>
      </c>
      <c r="G203" s="4">
        <v>18.239999999999998</v>
      </c>
      <c r="H203" s="4">
        <v>349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>
        <v>2.78</v>
      </c>
    </row>
    <row r="204" spans="1:23" x14ac:dyDescent="0.3">
      <c r="A204" s="4" t="s">
        <v>46</v>
      </c>
      <c r="B204" s="4"/>
      <c r="C204" s="4"/>
      <c r="D204" s="13">
        <f>D202+D203</f>
        <v>2.2399999999999998</v>
      </c>
      <c r="E204" s="13">
        <f t="shared" ref="E204:G204" si="44">E202+E203</f>
        <v>10.586</v>
      </c>
      <c r="F204" s="13">
        <f t="shared" si="44"/>
        <v>25.047999999999998</v>
      </c>
      <c r="G204" s="13">
        <f t="shared" si="44"/>
        <v>203.74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13">
        <f>V203+V202</f>
        <v>8.73</v>
      </c>
    </row>
    <row r="205" spans="1:23" x14ac:dyDescent="0.3">
      <c r="A205" s="4" t="s">
        <v>47</v>
      </c>
      <c r="B205" s="4"/>
      <c r="C205" s="4"/>
      <c r="D205" s="17">
        <f>D194+D201+D204</f>
        <v>45.249545454545455</v>
      </c>
      <c r="E205" s="17">
        <f t="shared" ref="E205:G205" si="45">E194+E201+E204</f>
        <v>60.398909090909086</v>
      </c>
      <c r="F205" s="17">
        <f t="shared" si="45"/>
        <v>342.45000000000005</v>
      </c>
      <c r="G205" s="17">
        <f t="shared" si="45"/>
        <v>1813.5236363636366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13">
        <f>V204+V201+V194</f>
        <v>98.509999999999991</v>
      </c>
    </row>
    <row r="206" spans="1:23" x14ac:dyDescent="0.3">
      <c r="A206" s="4" t="s">
        <v>74</v>
      </c>
      <c r="B206" s="21"/>
      <c r="C206" s="21"/>
      <c r="D206" s="17">
        <f>D128+D147+D167+D186+D205</f>
        <v>311.00559545454547</v>
      </c>
      <c r="E206" s="17">
        <f t="shared" ref="E206:V206" si="46">E128+E147+E167+E186+E205</f>
        <v>281.64974619782731</v>
      </c>
      <c r="F206" s="17">
        <f t="shared" si="46"/>
        <v>1556.6694779874213</v>
      </c>
      <c r="G206" s="17">
        <f t="shared" si="46"/>
        <v>8551.0569193825031</v>
      </c>
      <c r="H206" s="17"/>
      <c r="I206" s="17">
        <f t="shared" si="46"/>
        <v>0</v>
      </c>
      <c r="J206" s="17">
        <f t="shared" si="46"/>
        <v>0</v>
      </c>
      <c r="K206" s="17">
        <f t="shared" si="46"/>
        <v>0</v>
      </c>
      <c r="L206" s="17">
        <f t="shared" si="46"/>
        <v>0</v>
      </c>
      <c r="M206" s="17">
        <f t="shared" si="46"/>
        <v>0</v>
      </c>
      <c r="N206" s="17">
        <f t="shared" si="46"/>
        <v>0</v>
      </c>
      <c r="O206" s="17">
        <f t="shared" si="46"/>
        <v>0</v>
      </c>
      <c r="P206" s="17">
        <f t="shared" si="46"/>
        <v>0</v>
      </c>
      <c r="Q206" s="17">
        <f t="shared" si="46"/>
        <v>0</v>
      </c>
      <c r="R206" s="17">
        <f t="shared" si="46"/>
        <v>0</v>
      </c>
      <c r="S206" s="17">
        <f t="shared" si="46"/>
        <v>0</v>
      </c>
      <c r="T206" s="17">
        <f t="shared" si="46"/>
        <v>0</v>
      </c>
      <c r="U206" s="17">
        <f t="shared" si="46"/>
        <v>0</v>
      </c>
      <c r="V206" s="17">
        <f t="shared" si="46"/>
        <v>553.96</v>
      </c>
    </row>
    <row r="207" spans="1:23" ht="28.2" x14ac:dyDescent="0.3">
      <c r="A207" s="1" t="s">
        <v>84</v>
      </c>
      <c r="B207" s="21"/>
      <c r="C207" s="21"/>
      <c r="D207" s="17">
        <f>D206+D106</f>
        <v>659.62859545454546</v>
      </c>
      <c r="E207" s="17">
        <f>E206+E106</f>
        <v>609.26789714122356</v>
      </c>
      <c r="F207" s="17">
        <f>F206+F106</f>
        <v>3085.8639308176098</v>
      </c>
      <c r="G207" s="17">
        <f>G206+G106</f>
        <v>17660.618240137221</v>
      </c>
      <c r="H207" s="17"/>
      <c r="I207" s="17">
        <f t="shared" ref="I207:V207" si="47">I206+I106</f>
        <v>0</v>
      </c>
      <c r="J207" s="17">
        <f t="shared" si="47"/>
        <v>0</v>
      </c>
      <c r="K207" s="17">
        <f t="shared" si="47"/>
        <v>0</v>
      </c>
      <c r="L207" s="17">
        <f t="shared" si="47"/>
        <v>0</v>
      </c>
      <c r="M207" s="17">
        <f t="shared" si="47"/>
        <v>0</v>
      </c>
      <c r="N207" s="17">
        <f t="shared" si="47"/>
        <v>0</v>
      </c>
      <c r="O207" s="17">
        <f t="shared" si="47"/>
        <v>0</v>
      </c>
      <c r="P207" s="17">
        <f t="shared" si="47"/>
        <v>0</v>
      </c>
      <c r="Q207" s="17">
        <f t="shared" si="47"/>
        <v>0</v>
      </c>
      <c r="R207" s="17">
        <f t="shared" si="47"/>
        <v>0</v>
      </c>
      <c r="S207" s="17">
        <f t="shared" si="47"/>
        <v>0</v>
      </c>
      <c r="T207" s="17">
        <f t="shared" si="47"/>
        <v>0</v>
      </c>
      <c r="U207" s="17">
        <f t="shared" si="47"/>
        <v>0</v>
      </c>
      <c r="V207" s="17">
        <f t="shared" si="47"/>
        <v>1128.68</v>
      </c>
      <c r="W207" s="5"/>
    </row>
  </sheetData>
  <mergeCells count="56">
    <mergeCell ref="A183:A184"/>
    <mergeCell ref="A187:H187"/>
    <mergeCell ref="A188:A193"/>
    <mergeCell ref="A195:A200"/>
    <mergeCell ref="A202:A203"/>
    <mergeCell ref="A156:A162"/>
    <mergeCell ref="A164:A165"/>
    <mergeCell ref="A168:H168"/>
    <mergeCell ref="A169:A172"/>
    <mergeCell ref="A175:A181"/>
    <mergeCell ref="A130:A134"/>
    <mergeCell ref="A136:A142"/>
    <mergeCell ref="A144:A145"/>
    <mergeCell ref="A148:H148"/>
    <mergeCell ref="A149:A154"/>
    <mergeCell ref="A112:H112"/>
    <mergeCell ref="A113:A116"/>
    <mergeCell ref="A118:A123"/>
    <mergeCell ref="A125:A126"/>
    <mergeCell ref="A129:H129"/>
    <mergeCell ref="A86:H86"/>
    <mergeCell ref="A87:A92"/>
    <mergeCell ref="A94:A100"/>
    <mergeCell ref="A102:A103"/>
    <mergeCell ref="A111:H111"/>
    <mergeCell ref="A64:A65"/>
    <mergeCell ref="A68:H68"/>
    <mergeCell ref="A69:A72"/>
    <mergeCell ref="A74:A80"/>
    <mergeCell ref="A82:A83"/>
    <mergeCell ref="A37:A43"/>
    <mergeCell ref="A45:A46"/>
    <mergeCell ref="A49:H49"/>
    <mergeCell ref="A50:A54"/>
    <mergeCell ref="A56:A62"/>
    <mergeCell ref="A25:A26"/>
    <mergeCell ref="A17:A23"/>
    <mergeCell ref="A11:A15"/>
    <mergeCell ref="A29:H29"/>
    <mergeCell ref="A30:A35"/>
    <mergeCell ref="E2:H2"/>
    <mergeCell ref="E3:H3"/>
    <mergeCell ref="E4:H4"/>
    <mergeCell ref="D7:F7"/>
    <mergeCell ref="B6:H6"/>
    <mergeCell ref="B5:H5"/>
    <mergeCell ref="N7:U7"/>
    <mergeCell ref="V7:V8"/>
    <mergeCell ref="A9:H9"/>
    <mergeCell ref="A10:H10"/>
    <mergeCell ref="I7:M7"/>
    <mergeCell ref="A7:A8"/>
    <mergeCell ref="B7:B8"/>
    <mergeCell ref="C7:C8"/>
    <mergeCell ref="G7:G8"/>
    <mergeCell ref="H7:H8"/>
  </mergeCells>
  <pageMargins left="0.7" right="0.7" top="0.75" bottom="0.75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opLeftCell="A21" workbookViewId="0">
      <selection activeCell="C29" sqref="C29:F29"/>
    </sheetView>
  </sheetViews>
  <sheetFormatPr defaultRowHeight="14.4" x14ac:dyDescent="0.3"/>
  <cols>
    <col min="2" max="2" width="15.88671875" customWidth="1"/>
    <col min="3" max="3" width="17.21875" customWidth="1"/>
    <col min="4" max="4" width="16" customWidth="1"/>
    <col min="5" max="5" width="14.88671875" customWidth="1"/>
    <col min="6" max="6" width="16.44140625" customWidth="1"/>
  </cols>
  <sheetData>
    <row r="2" spans="2:6" ht="115.2" x14ac:dyDescent="0.3">
      <c r="B2" s="2"/>
      <c r="C2" s="3" t="s">
        <v>94</v>
      </c>
      <c r="D2" s="2" t="s">
        <v>95</v>
      </c>
      <c r="E2" s="2" t="s">
        <v>96</v>
      </c>
      <c r="F2" s="2" t="s">
        <v>97</v>
      </c>
    </row>
    <row r="3" spans="2:6" x14ac:dyDescent="0.3">
      <c r="C3">
        <v>1</v>
      </c>
      <c r="D3">
        <v>2</v>
      </c>
      <c r="E3">
        <v>0</v>
      </c>
      <c r="F3">
        <v>0</v>
      </c>
    </row>
    <row r="4" spans="2:6" x14ac:dyDescent="0.3">
      <c r="C4">
        <v>0</v>
      </c>
      <c r="D4">
        <v>1</v>
      </c>
      <c r="E4">
        <v>0</v>
      </c>
      <c r="F4">
        <v>4</v>
      </c>
    </row>
    <row r="5" spans="2:6" x14ac:dyDescent="0.3">
      <c r="C5">
        <v>9</v>
      </c>
      <c r="D5">
        <v>2</v>
      </c>
      <c r="E5">
        <v>0</v>
      </c>
      <c r="F5">
        <v>2</v>
      </c>
    </row>
    <row r="6" spans="2:6" x14ac:dyDescent="0.3">
      <c r="C6">
        <v>3</v>
      </c>
      <c r="D6">
        <v>8</v>
      </c>
      <c r="E6">
        <v>4</v>
      </c>
      <c r="F6">
        <v>3</v>
      </c>
    </row>
    <row r="7" spans="2:6" x14ac:dyDescent="0.3">
      <c r="C7">
        <v>10</v>
      </c>
      <c r="D7">
        <v>0</v>
      </c>
      <c r="E7">
        <v>0</v>
      </c>
      <c r="F7">
        <v>4</v>
      </c>
    </row>
    <row r="8" spans="2:6" x14ac:dyDescent="0.3">
      <c r="C8">
        <v>1</v>
      </c>
      <c r="D8">
        <v>0</v>
      </c>
      <c r="E8">
        <v>0</v>
      </c>
      <c r="F8">
        <v>2</v>
      </c>
    </row>
    <row r="9" spans="2:6" x14ac:dyDescent="0.3">
      <c r="C9">
        <v>0</v>
      </c>
      <c r="D9">
        <v>2</v>
      </c>
      <c r="E9">
        <v>0</v>
      </c>
      <c r="F9">
        <v>0</v>
      </c>
    </row>
    <row r="10" spans="2:6" x14ac:dyDescent="0.3">
      <c r="C10">
        <v>2</v>
      </c>
      <c r="D10">
        <v>0</v>
      </c>
      <c r="E10">
        <v>1</v>
      </c>
      <c r="F10">
        <v>1</v>
      </c>
    </row>
    <row r="11" spans="2:6" x14ac:dyDescent="0.3">
      <c r="C11">
        <v>7</v>
      </c>
      <c r="D11">
        <v>3</v>
      </c>
      <c r="E11">
        <v>9</v>
      </c>
      <c r="F11">
        <v>4</v>
      </c>
    </row>
    <row r="12" spans="2:6" x14ac:dyDescent="0.3">
      <c r="C12">
        <v>28</v>
      </c>
      <c r="D12">
        <v>1</v>
      </c>
      <c r="E12">
        <v>6</v>
      </c>
      <c r="F12">
        <v>6</v>
      </c>
    </row>
    <row r="13" spans="2:6" x14ac:dyDescent="0.3">
      <c r="C13">
        <v>0</v>
      </c>
      <c r="D13">
        <v>0</v>
      </c>
      <c r="E13">
        <v>0</v>
      </c>
      <c r="F13">
        <v>1</v>
      </c>
    </row>
    <row r="14" spans="2:6" x14ac:dyDescent="0.3">
      <c r="C14">
        <v>0</v>
      </c>
      <c r="D14">
        <v>2</v>
      </c>
      <c r="E14">
        <v>0</v>
      </c>
      <c r="F14">
        <v>0</v>
      </c>
    </row>
    <row r="15" spans="2:6" x14ac:dyDescent="0.3">
      <c r="C15">
        <v>3</v>
      </c>
      <c r="D15">
        <v>0</v>
      </c>
      <c r="E15">
        <v>1</v>
      </c>
      <c r="F15">
        <v>0</v>
      </c>
    </row>
    <row r="16" spans="2:6" x14ac:dyDescent="0.3">
      <c r="C16">
        <v>5</v>
      </c>
      <c r="D16">
        <v>0</v>
      </c>
      <c r="E16">
        <v>1</v>
      </c>
      <c r="F16">
        <v>1</v>
      </c>
    </row>
    <row r="17" spans="3:6" x14ac:dyDescent="0.3">
      <c r="C17">
        <v>4</v>
      </c>
      <c r="D17">
        <v>1</v>
      </c>
      <c r="E17">
        <v>4</v>
      </c>
      <c r="F17">
        <v>0</v>
      </c>
    </row>
    <row r="18" spans="3:6" x14ac:dyDescent="0.3">
      <c r="C18">
        <v>13</v>
      </c>
      <c r="D18">
        <v>0</v>
      </c>
      <c r="E18">
        <v>4</v>
      </c>
      <c r="F18">
        <v>7</v>
      </c>
    </row>
    <row r="19" spans="3:6" x14ac:dyDescent="0.3">
      <c r="C19">
        <v>0</v>
      </c>
      <c r="D19">
        <v>1</v>
      </c>
      <c r="E19">
        <v>2</v>
      </c>
      <c r="F19">
        <v>1</v>
      </c>
    </row>
    <row r="20" spans="3:6" x14ac:dyDescent="0.3">
      <c r="C20">
        <v>2</v>
      </c>
      <c r="D20">
        <v>2</v>
      </c>
      <c r="E20">
        <v>0</v>
      </c>
      <c r="F20">
        <v>0</v>
      </c>
    </row>
    <row r="21" spans="3:6" x14ac:dyDescent="0.3">
      <c r="C21">
        <v>5</v>
      </c>
      <c r="D21">
        <v>0</v>
      </c>
      <c r="E21">
        <v>2</v>
      </c>
      <c r="F21">
        <v>3</v>
      </c>
    </row>
    <row r="22" spans="3:6" x14ac:dyDescent="0.3">
      <c r="C22">
        <v>18</v>
      </c>
      <c r="D22">
        <v>3</v>
      </c>
      <c r="E22">
        <v>14</v>
      </c>
      <c r="F22">
        <v>0</v>
      </c>
    </row>
    <row r="23" spans="3:6" x14ac:dyDescent="0.3">
      <c r="C23">
        <v>0</v>
      </c>
      <c r="D23">
        <v>9</v>
      </c>
      <c r="E23">
        <v>0</v>
      </c>
      <c r="F23">
        <v>0</v>
      </c>
    </row>
    <row r="24" spans="3:6" x14ac:dyDescent="0.3">
      <c r="C24">
        <v>2</v>
      </c>
      <c r="D24">
        <v>3</v>
      </c>
      <c r="E24">
        <v>1</v>
      </c>
      <c r="F24">
        <v>2</v>
      </c>
    </row>
    <row r="25" spans="3:6" x14ac:dyDescent="0.3">
      <c r="C25">
        <v>0</v>
      </c>
      <c r="D25">
        <v>1</v>
      </c>
      <c r="E25">
        <v>0</v>
      </c>
      <c r="F25">
        <v>0</v>
      </c>
    </row>
    <row r="26" spans="3:6" x14ac:dyDescent="0.3">
      <c r="C26">
        <v>7</v>
      </c>
      <c r="D26">
        <v>6</v>
      </c>
      <c r="E26">
        <v>0</v>
      </c>
      <c r="F26">
        <v>0</v>
      </c>
    </row>
    <row r="27" spans="3:6" x14ac:dyDescent="0.3">
      <c r="C27">
        <v>14</v>
      </c>
      <c r="D27">
        <v>19</v>
      </c>
      <c r="E27">
        <v>9</v>
      </c>
      <c r="F27">
        <v>5</v>
      </c>
    </row>
    <row r="28" spans="3:6" x14ac:dyDescent="0.3">
      <c r="C28">
        <v>3</v>
      </c>
      <c r="D28">
        <v>0</v>
      </c>
      <c r="E28">
        <v>2</v>
      </c>
      <c r="F28">
        <v>6</v>
      </c>
    </row>
    <row r="29" spans="3:6" x14ac:dyDescent="0.3">
      <c r="C29">
        <f>SUM(C3:C28)</f>
        <v>137</v>
      </c>
      <c r="D29">
        <f t="shared" ref="D29:F29" si="0">SUM(D3:D28)</f>
        <v>66</v>
      </c>
      <c r="E29">
        <f t="shared" si="0"/>
        <v>60</v>
      </c>
      <c r="F29">
        <f t="shared" si="0"/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2021-03-22T13:59:32Z</dcterms:modified>
</cp:coreProperties>
</file>